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" yWindow="-30" windowWidth="14160" windowHeight="8640"/>
  </bookViews>
  <sheets>
    <sheet name="IIIkwartał2015" sheetId="1" r:id="rId1"/>
  </sheets>
  <definedNames>
    <definedName name="_xlnm.Print_Area" localSheetId="0">IIIkwartał2015!$A$1:$J$23</definedName>
  </definedNames>
  <calcPr calcId="145621"/>
</workbook>
</file>

<file path=xl/calcChain.xml><?xml version="1.0" encoding="utf-8"?>
<calcChain xmlns="http://schemas.openxmlformats.org/spreadsheetml/2006/main">
  <c r="E5" i="1" l="1"/>
  <c r="E21" i="1"/>
  <c r="E18" i="1"/>
  <c r="E16" i="1"/>
  <c r="E13" i="1"/>
  <c r="E11" i="1"/>
  <c r="E6" i="1"/>
  <c r="D21" i="1"/>
  <c r="D18" i="1"/>
  <c r="D16" i="1"/>
  <c r="D13" i="1"/>
  <c r="D11" i="1"/>
  <c r="D6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  <c r="I5" i="1"/>
  <c r="I18" i="1"/>
  <c r="I13" i="1"/>
  <c r="I6" i="1"/>
  <c r="F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  <c r="G5" i="1"/>
  <c r="G18" i="1"/>
  <c r="G13" i="1"/>
  <c r="G6" i="1"/>
  <c r="F6" i="1"/>
  <c r="C5" i="1" l="1"/>
  <c r="C18" i="1" l="1"/>
  <c r="C16" i="1"/>
  <c r="C13" i="1"/>
  <c r="C11" i="1"/>
  <c r="C6" i="1"/>
  <c r="B5" i="1" l="1"/>
</calcChain>
</file>

<file path=xl/sharedStrings.xml><?xml version="1.0" encoding="utf-8"?>
<sst xmlns="http://schemas.openxmlformats.org/spreadsheetml/2006/main" count="32" uniqueCount="29">
  <si>
    <t>Zawarte umowy</t>
  </si>
  <si>
    <t>liczba</t>
  </si>
  <si>
    <t>Ogółem</t>
  </si>
  <si>
    <t>Wnioski o dofinansowanie zatwierdzone do realizacji przez IZ (po ocenie formalnej i merytorycznej)</t>
  </si>
  <si>
    <t xml:space="preserve">Oś priorytetowa I: Nowoczesna gospodarka </t>
  </si>
  <si>
    <t>I.1. Infrastruktura uczelni</t>
  </si>
  <si>
    <t>I.2. Instrumenty inżynierii finansowej</t>
  </si>
  <si>
    <t>I.3. Wspieranie innowacji</t>
  </si>
  <si>
    <t>I.4. Promocja i współpraca</t>
  </si>
  <si>
    <t xml:space="preserve">Oś priorytetowa II: Infrastruktura społeczeństwa informacyjnego </t>
  </si>
  <si>
    <t>II.1. Sieć szerokopasmowa Polski Wschodniej</t>
  </si>
  <si>
    <t xml:space="preserve">Oś priorytetowa III: Wojewódzkie ośrodki wzrostu </t>
  </si>
  <si>
    <t>III.1. Systemy miejskiego transportu zbiorowego</t>
  </si>
  <si>
    <t>III.2. Infrastruktura turystyki kongresowej i targowej</t>
  </si>
  <si>
    <t>Oś priorytetowa IV: Infrastruktura transportowa</t>
  </si>
  <si>
    <t>IV.1 Infrastruktura drogowa</t>
  </si>
  <si>
    <t xml:space="preserve">Oś priorytetowa V: Zrównoważony rozwój potencjału turystycznego opartego o warunki naturalne </t>
  </si>
  <si>
    <t>V.1. Promowanie zrównoważonego rozwoju turystyki</t>
  </si>
  <si>
    <t>V.2. Trasy rowerowe</t>
  </si>
  <si>
    <t xml:space="preserve">Oś priorytetowa VI: Pomoc techniczna </t>
  </si>
  <si>
    <t>VI.1. Wsparcie procesu wdrażania oraz promocja Programu</t>
  </si>
  <si>
    <t>wartość dofinansowania: wkład wspólnotowy i krajowy (PLN)</t>
  </si>
  <si>
    <t>% wykorzystania alokacji</t>
  </si>
  <si>
    <t>wkład wspólnotowy (PLN)</t>
  </si>
  <si>
    <t>Alokacja: wkład wspólnotowy (EUR)</t>
  </si>
  <si>
    <t>Priorytet/działanie</t>
  </si>
  <si>
    <t>Wnioski o płatność skorygowane</t>
  </si>
  <si>
    <t>STAN REALIZACJI PO RPW NA III KWARTAŁ 2015 R. (wg danych z KSI SIMIK w dn. 30.09.2015 r.)</t>
  </si>
  <si>
    <t>Alokacja: wkład wspólnotowy z arkusza MF obowiązującego w październiku 2015 r.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</si>
</sst>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5" fontId="0" fillId="0" borderId="1" xfId="1" applyNumberFormat="1" applyFont="1" applyBorder="1"/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/>
    <xf numFmtId="164" fontId="3" fillId="2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165" fontId="3" fillId="3" borderId="1" xfId="1" applyNumberFormat="1" applyFont="1" applyFill="1" applyBorder="1"/>
    <xf numFmtId="164" fontId="3" fillId="3" borderId="1" xfId="1" applyNumberFormat="1" applyFont="1" applyFill="1" applyBorder="1"/>
    <xf numFmtId="0" fontId="0" fillId="0" borderId="0" xfId="0" applyNumberFormat="1" applyBorder="1" applyAlignment="1"/>
    <xf numFmtId="0" fontId="8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3" fontId="0" fillId="0" borderId="0" xfId="0" applyNumberFormat="1" applyBorder="1" applyAlignment="1"/>
    <xf numFmtId="3" fontId="8" fillId="0" borderId="0" xfId="0" applyNumberFormat="1" applyFont="1" applyBorder="1" applyAlignment="1"/>
    <xf numFmtId="3" fontId="10" fillId="0" borderId="0" xfId="0" applyNumberFormat="1" applyFont="1" applyBorder="1" applyAlignment="1"/>
    <xf numFmtId="4" fontId="0" fillId="0" borderId="0" xfId="0" applyNumberFormat="1" applyBorder="1" applyAlignment="1"/>
    <xf numFmtId="0" fontId="0" fillId="0" borderId="0" xfId="0" applyBorder="1"/>
    <xf numFmtId="4" fontId="7" fillId="0" borderId="0" xfId="0" applyNumberFormat="1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/>
    <xf numFmtId="4" fontId="7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165" fontId="0" fillId="0" borderId="0" xfId="1" applyNumberFormat="1" applyFont="1" applyBorder="1"/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Border="1"/>
    <xf numFmtId="3" fontId="0" fillId="0" borderId="0" xfId="0" applyNumberFormat="1" applyBorder="1" applyAlignment="1">
      <alignment horizontal="center"/>
    </xf>
    <xf numFmtId="0" fontId="0" fillId="4" borderId="0" xfId="0" applyFill="1"/>
    <xf numFmtId="165" fontId="0" fillId="4" borderId="1" xfId="1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13" fillId="0" borderId="6" xfId="0" applyNumberFormat="1" applyFont="1" applyBorder="1" applyAlignment="1">
      <alignment horizontal="center" vertical="top" wrapText="1"/>
    </xf>
    <xf numFmtId="165" fontId="12" fillId="3" borderId="1" xfId="1" applyNumberFormat="1" applyFont="1" applyFill="1" applyBorder="1"/>
    <xf numFmtId="165" fontId="2" fillId="4" borderId="1" xfId="1" applyNumberFormat="1" applyFont="1" applyFill="1" applyBorder="1"/>
    <xf numFmtId="165" fontId="14" fillId="4" borderId="1" xfId="1" applyNumberFormat="1" applyFont="1" applyFill="1" applyBorder="1"/>
    <xf numFmtId="3" fontId="0" fillId="0" borderId="1" xfId="0" applyNumberFormat="1" applyBorder="1" applyAlignment="1"/>
    <xf numFmtId="0" fontId="3" fillId="0" borderId="2" xfId="0" applyFont="1" applyBorder="1" applyAlignment="1"/>
    <xf numFmtId="166" fontId="3" fillId="2" borderId="1" xfId="1" applyNumberFormat="1" applyFont="1" applyFill="1" applyBorder="1"/>
    <xf numFmtId="166" fontId="3" fillId="3" borderId="1" xfId="1" applyNumberFormat="1" applyFont="1" applyFill="1" applyBorder="1"/>
    <xf numFmtId="166" fontId="1" fillId="4" borderId="1" xfId="1" applyNumberFormat="1" applyFont="1" applyFill="1" applyBorder="1"/>
    <xf numFmtId="164" fontId="1" fillId="4" borderId="1" xfId="1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75" zoomScaleNormal="75" workbookViewId="0">
      <selection activeCell="A2" sqref="A2:A4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9.85546875" customWidth="1"/>
    <col min="5" max="5" width="17.85546875" customWidth="1"/>
    <col min="6" max="6" width="9.85546875" customWidth="1"/>
    <col min="7" max="7" width="17.85546875" customWidth="1"/>
    <col min="8" max="8" width="13.140625" customWidth="1"/>
    <col min="9" max="9" width="17.85546875" customWidth="1"/>
    <col min="10" max="10" width="13.140625" customWidth="1"/>
    <col min="11" max="11" width="16.140625" customWidth="1"/>
    <col min="12" max="12" width="15.7109375" customWidth="1"/>
  </cols>
  <sheetData>
    <row r="1" spans="1:13" x14ac:dyDescent="0.2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60" customHeight="1" x14ac:dyDescent="0.25">
      <c r="A2" s="48" t="s">
        <v>25</v>
      </c>
      <c r="B2" s="46" t="s">
        <v>24</v>
      </c>
      <c r="C2" s="46" t="s">
        <v>28</v>
      </c>
      <c r="D2" s="46" t="s">
        <v>3</v>
      </c>
      <c r="E2" s="46"/>
      <c r="F2" s="46" t="s">
        <v>0</v>
      </c>
      <c r="G2" s="46"/>
      <c r="H2" s="46"/>
      <c r="I2" s="46" t="s">
        <v>26</v>
      </c>
      <c r="J2" s="46"/>
    </row>
    <row r="3" spans="1:13" ht="65.45" customHeight="1" x14ac:dyDescent="0.25">
      <c r="A3" s="49"/>
      <c r="B3" s="46"/>
      <c r="C3" s="46"/>
      <c r="D3" s="2" t="s">
        <v>1</v>
      </c>
      <c r="E3" s="2" t="s">
        <v>21</v>
      </c>
      <c r="F3" s="2" t="s">
        <v>1</v>
      </c>
      <c r="G3" s="2" t="s">
        <v>23</v>
      </c>
      <c r="H3" s="2" t="s">
        <v>22</v>
      </c>
      <c r="I3" s="2" t="s">
        <v>23</v>
      </c>
      <c r="J3" s="2" t="s">
        <v>22</v>
      </c>
    </row>
    <row r="4" spans="1:13" ht="15.6" customHeight="1" x14ac:dyDescent="0.25">
      <c r="A4" s="50"/>
      <c r="B4" s="46"/>
      <c r="C4" s="46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2"/>
      <c r="L4" s="12"/>
    </row>
    <row r="5" spans="1:13" s="3" customFormat="1" ht="23.45" customHeight="1" x14ac:dyDescent="0.25">
      <c r="A5" s="6" t="s">
        <v>2</v>
      </c>
      <c r="B5" s="7">
        <f>B6+B11+B13+B16+B18+B21</f>
        <v>2387709248</v>
      </c>
      <c r="C5" s="7">
        <f>C6+C11+C13+C16+C18+C21</f>
        <v>9995670741.3459129</v>
      </c>
      <c r="D5" s="7">
        <v>370</v>
      </c>
      <c r="E5" s="7">
        <f>E6+E11+E13+E16+E18+E21</f>
        <v>10733763465.57</v>
      </c>
      <c r="F5" s="7">
        <f>F6+F11+F13+F16+F18+F21</f>
        <v>305</v>
      </c>
      <c r="G5" s="28">
        <f>G6+G11+G13+G16+G18+G21</f>
        <v>10265519537.199999</v>
      </c>
      <c r="H5" s="42">
        <f>G5/C5*100</f>
        <v>102.69965670975824</v>
      </c>
      <c r="I5" s="7">
        <f>I6+I11+I13+I16+I18+I21</f>
        <v>8339907692.8800001</v>
      </c>
      <c r="J5" s="8">
        <f>I5/C5*100</f>
        <v>83.435198184179441</v>
      </c>
      <c r="K5" s="20"/>
      <c r="L5" s="15"/>
    </row>
    <row r="6" spans="1:13" s="3" customFormat="1" ht="30" x14ac:dyDescent="0.25">
      <c r="A6" s="9" t="s">
        <v>4</v>
      </c>
      <c r="B6" s="10">
        <v>882008345</v>
      </c>
      <c r="C6" s="10">
        <f>SUM(C7:C10)</f>
        <v>3671306901.0062919</v>
      </c>
      <c r="D6" s="10">
        <f>SUM(D7:D10)</f>
        <v>190</v>
      </c>
      <c r="E6" s="10">
        <f>SUM(E7:E10)</f>
        <v>4027961202.48</v>
      </c>
      <c r="F6" s="10">
        <f>SUM(F7:F10)</f>
        <v>149</v>
      </c>
      <c r="G6" s="26">
        <f>SUM(G7:G10)</f>
        <v>3782576101.3699999</v>
      </c>
      <c r="H6" s="43">
        <f t="shared" ref="H6:H22" si="0">G6/C6*100</f>
        <v>103.03077904855107</v>
      </c>
      <c r="I6" s="10">
        <f>SUM(I7:I10)</f>
        <v>3459488026.9299998</v>
      </c>
      <c r="J6" s="11">
        <f t="shared" ref="J6:J22" si="1">I6/C6*100</f>
        <v>94.23042312212489</v>
      </c>
      <c r="K6" s="20"/>
      <c r="L6" s="15"/>
    </row>
    <row r="7" spans="1:13" x14ac:dyDescent="0.25">
      <c r="A7" s="5" t="s">
        <v>5</v>
      </c>
      <c r="B7" s="4">
        <v>324992966.17000002</v>
      </c>
      <c r="C7" s="38">
        <v>1347155184.9039478</v>
      </c>
      <c r="D7" s="32">
        <v>26</v>
      </c>
      <c r="E7" s="32">
        <v>1413912377.4400001</v>
      </c>
      <c r="F7" s="4">
        <v>26</v>
      </c>
      <c r="G7" s="25">
        <v>1333464862.4199998</v>
      </c>
      <c r="H7" s="44">
        <f t="shared" si="0"/>
        <v>98.983760546864971</v>
      </c>
      <c r="I7" s="4">
        <v>1317465598.3900001</v>
      </c>
      <c r="J7" s="45">
        <f t="shared" si="1"/>
        <v>97.796127213357039</v>
      </c>
      <c r="K7" s="20"/>
      <c r="L7" s="15"/>
    </row>
    <row r="8" spans="1:13" x14ac:dyDescent="0.25">
      <c r="A8" s="5" t="s">
        <v>6</v>
      </c>
      <c r="B8" s="4">
        <v>36000000</v>
      </c>
      <c r="C8" s="38">
        <v>148168449.96885598</v>
      </c>
      <c r="D8" s="32">
        <v>1</v>
      </c>
      <c r="E8" s="32">
        <v>98294117.629999995</v>
      </c>
      <c r="F8" s="4">
        <v>1</v>
      </c>
      <c r="G8" s="27">
        <v>149258523.34999999</v>
      </c>
      <c r="H8" s="44">
        <f t="shared" si="0"/>
        <v>100.73569871411433</v>
      </c>
      <c r="I8" s="4">
        <v>149287829</v>
      </c>
      <c r="J8" s="45">
        <f t="shared" si="1"/>
        <v>100.75547731745816</v>
      </c>
      <c r="K8" s="20"/>
      <c r="L8" s="15"/>
    </row>
    <row r="9" spans="1:13" x14ac:dyDescent="0.25">
      <c r="A9" s="5" t="s">
        <v>7</v>
      </c>
      <c r="B9" s="4">
        <v>481433316.54000002</v>
      </c>
      <c r="C9" s="38">
        <v>2011373976.026612</v>
      </c>
      <c r="D9" s="32">
        <v>85</v>
      </c>
      <c r="E9" s="33">
        <v>2236664219.3099999</v>
      </c>
      <c r="F9" s="4">
        <v>84</v>
      </c>
      <c r="G9" s="25">
        <v>2131992691.99</v>
      </c>
      <c r="H9" s="44">
        <f t="shared" si="0"/>
        <v>105.99683188710959</v>
      </c>
      <c r="I9" s="4">
        <v>1828454952.3199999</v>
      </c>
      <c r="J9" s="45">
        <f t="shared" si="1"/>
        <v>90.905767605288332</v>
      </c>
      <c r="K9" s="18"/>
      <c r="L9" s="24"/>
    </row>
    <row r="10" spans="1:13" x14ac:dyDescent="0.25">
      <c r="A10" s="5" t="s">
        <v>8</v>
      </c>
      <c r="B10" s="4">
        <v>39582062.289999999</v>
      </c>
      <c r="C10" s="38">
        <v>164609290.10687596</v>
      </c>
      <c r="D10" s="32">
        <v>78</v>
      </c>
      <c r="E10" s="32">
        <v>279090488.10000002</v>
      </c>
      <c r="F10" s="4">
        <v>38</v>
      </c>
      <c r="G10" s="27">
        <v>167860023.60999998</v>
      </c>
      <c r="H10" s="44">
        <f t="shared" si="0"/>
        <v>101.97481776454622</v>
      </c>
      <c r="I10" s="4">
        <v>164279647.22</v>
      </c>
      <c r="J10" s="45">
        <f t="shared" si="1"/>
        <v>99.799742234073221</v>
      </c>
      <c r="K10" s="18"/>
      <c r="L10" s="24"/>
    </row>
    <row r="11" spans="1:13" s="3" customFormat="1" ht="30" x14ac:dyDescent="0.25">
      <c r="A11" s="9" t="s">
        <v>9</v>
      </c>
      <c r="B11" s="10">
        <v>295119659</v>
      </c>
      <c r="C11" s="37">
        <f>SUM(C12)</f>
        <v>1212514436.5120239</v>
      </c>
      <c r="D11" s="10">
        <f>SUM(D12)</f>
        <v>104</v>
      </c>
      <c r="E11" s="26">
        <f>SUM(E12)</f>
        <v>1404899706.51</v>
      </c>
      <c r="F11" s="10">
        <v>80</v>
      </c>
      <c r="G11" s="26">
        <v>1209983347.52</v>
      </c>
      <c r="H11" s="43">
        <f t="shared" si="0"/>
        <v>99.791252877837479</v>
      </c>
      <c r="I11" s="10">
        <v>423681291.41000003</v>
      </c>
      <c r="J11" s="11">
        <f t="shared" si="1"/>
        <v>34.942370882509373</v>
      </c>
      <c r="K11" s="20"/>
      <c r="L11" s="24"/>
    </row>
    <row r="12" spans="1:13" ht="30" x14ac:dyDescent="0.25">
      <c r="A12" s="5" t="s">
        <v>10</v>
      </c>
      <c r="B12" s="4">
        <v>295119659</v>
      </c>
      <c r="C12" s="39">
        <v>1212514436.5120239</v>
      </c>
      <c r="D12" s="32">
        <v>104</v>
      </c>
      <c r="E12" s="34">
        <v>1404899706.51</v>
      </c>
      <c r="F12" s="4">
        <v>80</v>
      </c>
      <c r="G12" s="25">
        <v>1209983347.52</v>
      </c>
      <c r="H12" s="44">
        <f t="shared" si="0"/>
        <v>99.791252877837479</v>
      </c>
      <c r="I12" s="4">
        <v>423681291.41000003</v>
      </c>
      <c r="J12" s="45">
        <f t="shared" si="1"/>
        <v>34.942370882509373</v>
      </c>
      <c r="K12" s="21"/>
      <c r="L12" s="24"/>
      <c r="M12" s="19"/>
    </row>
    <row r="13" spans="1:13" s="3" customFormat="1" ht="30" x14ac:dyDescent="0.25">
      <c r="A13" s="9" t="s">
        <v>11</v>
      </c>
      <c r="B13" s="10">
        <v>423841636</v>
      </c>
      <c r="C13" s="10">
        <f>SUM(C14:C15)</f>
        <v>1814621263.0191798</v>
      </c>
      <c r="D13" s="10">
        <f>SUM(D14:D15)</f>
        <v>14</v>
      </c>
      <c r="E13" s="10">
        <f>SUM(E14:E15)</f>
        <v>1917503384.73</v>
      </c>
      <c r="F13" s="10">
        <v>14</v>
      </c>
      <c r="G13" s="10">
        <f>SUM(G14:G15)</f>
        <v>1871027856.3199999</v>
      </c>
      <c r="H13" s="43">
        <f t="shared" si="0"/>
        <v>103.10844992563189</v>
      </c>
      <c r="I13" s="10">
        <f>SUM(I14:I15)</f>
        <v>1494939437.28</v>
      </c>
      <c r="J13" s="11">
        <f t="shared" si="1"/>
        <v>82.38300011941385</v>
      </c>
      <c r="K13" s="18"/>
      <c r="L13" s="15"/>
      <c r="M13" s="29"/>
    </row>
    <row r="14" spans="1:13" ht="30" x14ac:dyDescent="0.25">
      <c r="A14" s="5" t="s">
        <v>12</v>
      </c>
      <c r="B14" s="4">
        <v>364646494.56</v>
      </c>
      <c r="C14" s="40">
        <v>1566594449.0505998</v>
      </c>
      <c r="D14" s="32">
        <v>8</v>
      </c>
      <c r="E14" s="35">
        <v>1659869453.48</v>
      </c>
      <c r="F14" s="4">
        <v>8</v>
      </c>
      <c r="G14" s="4">
        <v>1624128743.78</v>
      </c>
      <c r="H14" s="44">
        <f t="shared" si="0"/>
        <v>103.67257108336287</v>
      </c>
      <c r="I14" s="4">
        <v>1275696630.72</v>
      </c>
      <c r="J14" s="45">
        <f t="shared" si="1"/>
        <v>81.431198195110937</v>
      </c>
      <c r="K14" s="20"/>
      <c r="L14" s="30"/>
      <c r="M14" s="19"/>
    </row>
    <row r="15" spans="1:13" ht="30" x14ac:dyDescent="0.25">
      <c r="A15" s="5" t="s">
        <v>13</v>
      </c>
      <c r="B15" s="4">
        <v>59195141.439999998</v>
      </c>
      <c r="C15" s="40">
        <v>248026813.96857992</v>
      </c>
      <c r="D15" s="32">
        <v>6</v>
      </c>
      <c r="E15" s="35">
        <v>257633931.25</v>
      </c>
      <c r="F15" s="4">
        <v>6</v>
      </c>
      <c r="G15" s="4">
        <v>246899112.54000002</v>
      </c>
      <c r="H15" s="44">
        <f t="shared" si="0"/>
        <v>99.54533084123608</v>
      </c>
      <c r="I15" s="4">
        <v>219242806.56</v>
      </c>
      <c r="J15" s="45">
        <f t="shared" si="1"/>
        <v>88.394800163732995</v>
      </c>
      <c r="K15" s="20"/>
      <c r="L15" s="30"/>
      <c r="M15" s="19"/>
    </row>
    <row r="16" spans="1:13" s="3" customFormat="1" ht="30" x14ac:dyDescent="0.25">
      <c r="A16" s="9" t="s">
        <v>14</v>
      </c>
      <c r="B16" s="10">
        <v>697025796</v>
      </c>
      <c r="C16" s="10">
        <f>SUM(C17)</f>
        <v>2930888298.1603885</v>
      </c>
      <c r="D16" s="10">
        <f>SUM(D17)</f>
        <v>37</v>
      </c>
      <c r="E16" s="26">
        <f>SUM(E17)</f>
        <v>2949049138.27</v>
      </c>
      <c r="F16" s="10">
        <v>37</v>
      </c>
      <c r="G16" s="10">
        <v>3035233523.71</v>
      </c>
      <c r="H16" s="43">
        <f t="shared" si="0"/>
        <v>103.5601911412013</v>
      </c>
      <c r="I16" s="10">
        <v>2812854215.8800001</v>
      </c>
      <c r="J16" s="11">
        <f t="shared" si="1"/>
        <v>95.97275398197624</v>
      </c>
      <c r="K16" s="21"/>
      <c r="L16" s="16"/>
      <c r="M16" s="29"/>
    </row>
    <row r="17" spans="1:13" x14ac:dyDescent="0.25">
      <c r="A17" s="5" t="s">
        <v>15</v>
      </c>
      <c r="B17" s="4">
        <v>697025796</v>
      </c>
      <c r="C17" s="38">
        <v>2930888298.1603885</v>
      </c>
      <c r="D17" s="32">
        <v>37</v>
      </c>
      <c r="E17" s="35">
        <v>2949049138.27</v>
      </c>
      <c r="F17" s="4">
        <v>37</v>
      </c>
      <c r="G17" s="4">
        <v>3035233523.71</v>
      </c>
      <c r="H17" s="44">
        <f t="shared" si="0"/>
        <v>103.5601911412013</v>
      </c>
      <c r="I17" s="4">
        <v>2812854215.8800001</v>
      </c>
      <c r="J17" s="45">
        <f t="shared" si="1"/>
        <v>95.97275398197624</v>
      </c>
      <c r="K17" s="21"/>
      <c r="L17" s="15"/>
      <c r="M17" s="19"/>
    </row>
    <row r="18" spans="1:13" s="3" customFormat="1" ht="45" x14ac:dyDescent="0.25">
      <c r="A18" s="9" t="s">
        <v>16</v>
      </c>
      <c r="B18" s="10">
        <v>68500000</v>
      </c>
      <c r="C18" s="10">
        <f>SUM(C19:C20)</f>
        <v>289854242.07037997</v>
      </c>
      <c r="D18" s="10">
        <f>SUM(D19:D20)</f>
        <v>7</v>
      </c>
      <c r="E18" s="10">
        <f>SUM(E19:E20)</f>
        <v>298841363.42000002</v>
      </c>
      <c r="F18" s="10">
        <v>7</v>
      </c>
      <c r="G18" s="10">
        <f>SUM(G19:G20)</f>
        <v>290207668.83999997</v>
      </c>
      <c r="H18" s="43">
        <f t="shared" si="0"/>
        <v>100.12193258483835</v>
      </c>
      <c r="I18" s="10">
        <f>SUM(I19:I20)</f>
        <v>76646018.129999995</v>
      </c>
      <c r="J18" s="11">
        <f t="shared" si="1"/>
        <v>26.442952010131165</v>
      </c>
      <c r="K18" s="22"/>
      <c r="L18" s="15"/>
    </row>
    <row r="19" spans="1:13" ht="30" x14ac:dyDescent="0.25">
      <c r="A19" s="5" t="s">
        <v>17</v>
      </c>
      <c r="B19" s="4">
        <v>4620099</v>
      </c>
      <c r="C19" s="38">
        <v>19174930.673020002</v>
      </c>
      <c r="D19" s="32">
        <v>1</v>
      </c>
      <c r="E19" s="32">
        <v>24041176.510000002</v>
      </c>
      <c r="F19" s="4">
        <v>1</v>
      </c>
      <c r="G19" s="4">
        <v>19188296.710000001</v>
      </c>
      <c r="H19" s="44">
        <f t="shared" si="0"/>
        <v>100.06970579037768</v>
      </c>
      <c r="I19" s="27">
        <v>19188296.710000001</v>
      </c>
      <c r="J19" s="45">
        <f t="shared" si="1"/>
        <v>100.06970579037768</v>
      </c>
      <c r="K19" s="21"/>
      <c r="L19" s="16"/>
    </row>
    <row r="20" spans="1:13" x14ac:dyDescent="0.25">
      <c r="A20" s="5" t="s">
        <v>18</v>
      </c>
      <c r="B20" s="4">
        <v>63879901</v>
      </c>
      <c r="C20" s="38">
        <v>270679311.39735997</v>
      </c>
      <c r="D20" s="32">
        <v>6</v>
      </c>
      <c r="E20" s="32">
        <v>274800186.91000003</v>
      </c>
      <c r="F20" s="4">
        <v>6</v>
      </c>
      <c r="G20" s="4">
        <v>271019372.13</v>
      </c>
      <c r="H20" s="44">
        <f t="shared" si="0"/>
        <v>100.12563233255045</v>
      </c>
      <c r="I20" s="36">
        <v>57457721.420000002</v>
      </c>
      <c r="J20" s="45">
        <f t="shared" si="1"/>
        <v>21.227230527290462</v>
      </c>
      <c r="K20" s="21"/>
      <c r="L20" s="16"/>
    </row>
    <row r="21" spans="1:13" s="3" customFormat="1" x14ac:dyDescent="0.25">
      <c r="A21" s="9" t="s">
        <v>19</v>
      </c>
      <c r="B21" s="10">
        <v>21213812</v>
      </c>
      <c r="C21" s="10">
        <v>76485600.577647999</v>
      </c>
      <c r="D21" s="10">
        <f>SUM(D22)</f>
        <v>18</v>
      </c>
      <c r="E21" s="10">
        <f>SUM(E22)</f>
        <v>135508670.16</v>
      </c>
      <c r="F21" s="10">
        <v>18</v>
      </c>
      <c r="G21" s="10">
        <v>76491039.439999998</v>
      </c>
      <c r="H21" s="43">
        <f t="shared" si="0"/>
        <v>100.00711096246995</v>
      </c>
      <c r="I21" s="10">
        <v>72298703.25</v>
      </c>
      <c r="J21" s="11">
        <f t="shared" si="1"/>
        <v>94.525901220586647</v>
      </c>
      <c r="K21" s="23"/>
      <c r="L21" s="15"/>
    </row>
    <row r="22" spans="1:13" ht="30" x14ac:dyDescent="0.25">
      <c r="A22" s="5" t="s">
        <v>20</v>
      </c>
      <c r="B22" s="4">
        <v>21213812</v>
      </c>
      <c r="C22" s="38">
        <v>76485600.577647999</v>
      </c>
      <c r="D22" s="32">
        <v>18</v>
      </c>
      <c r="E22" s="32">
        <v>135508670.16</v>
      </c>
      <c r="F22" s="4">
        <v>18</v>
      </c>
      <c r="G22" s="4">
        <v>76491039.439999998</v>
      </c>
      <c r="H22" s="44">
        <f t="shared" si="0"/>
        <v>100.00711096246995</v>
      </c>
      <c r="I22" s="4">
        <v>72298703.25</v>
      </c>
      <c r="J22" s="45">
        <f t="shared" si="1"/>
        <v>94.525901220586647</v>
      </c>
      <c r="K22" s="23"/>
      <c r="L22" s="15"/>
    </row>
    <row r="23" spans="1:13" x14ac:dyDescent="0.25">
      <c r="A23" s="47"/>
      <c r="B23" s="47"/>
      <c r="C23" s="31"/>
      <c r="K23" s="13"/>
      <c r="L23" s="17"/>
    </row>
    <row r="24" spans="1:13" ht="18" customHeight="1" x14ac:dyDescent="0.25">
      <c r="C24" s="31"/>
      <c r="K24" s="13"/>
      <c r="L24" s="16"/>
    </row>
    <row r="25" spans="1:13" x14ac:dyDescent="0.25">
      <c r="K25" s="14"/>
      <c r="L25" s="15"/>
    </row>
    <row r="26" spans="1:13" x14ac:dyDescent="0.25">
      <c r="K26" s="13"/>
      <c r="L26" s="17"/>
    </row>
    <row r="27" spans="1:13" x14ac:dyDescent="0.25">
      <c r="K27" s="12"/>
      <c r="L27" s="16"/>
    </row>
    <row r="28" spans="1:13" x14ac:dyDescent="0.25">
      <c r="K28" s="19"/>
      <c r="L28" s="19"/>
    </row>
  </sheetData>
  <mergeCells count="7">
    <mergeCell ref="F2:H2"/>
    <mergeCell ref="I2:J2"/>
    <mergeCell ref="A23:B23"/>
    <mergeCell ref="B2:B4"/>
    <mergeCell ref="C2:C4"/>
    <mergeCell ref="A2:A4"/>
    <mergeCell ref="D2:E2"/>
  </mergeCells>
  <pageMargins left="0.25" right="0.25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DC914681C8434FA98A68E6BDD4725D" ma:contentTypeVersion="2" ma:contentTypeDescription="Utwórz nowy dokument." ma:contentTypeScope="" ma:versionID="f4def555cd6f1d499118c29932a4bdf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a8b76e54ea95b4c8709b387a5a6733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07DFB7C-4B8A-4495-A336-B23EFE9C662D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B3504E-4BD0-46CB-9319-DA31D76496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276D8C-CC7E-44E1-87CC-7EEB96120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IIIkwartał2015</vt:lpstr>
      <vt:lpstr>IIIkwartał2015!Obszar_wydruku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2015-10-20T11:01:49Z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0x01010005DC914681C8434FA98A68E6BDD4725D</vt:lpwstr>
  </property>
</Properties>
</file>