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7935" activeTab="0"/>
  </bookViews>
  <sheets>
    <sheet name="Tabl_1" sheetId="1" r:id="rId1"/>
    <sheet name="Tabl_1_cd" sheetId="2" r:id="rId2"/>
    <sheet name="Tabl_2" sheetId="3" r:id="rId3"/>
    <sheet name="Tabl_2_cd" sheetId="4" r:id="rId4"/>
    <sheet name="Tabl_3" sheetId="5" r:id="rId5"/>
  </sheets>
  <definedNames>
    <definedName name="_ftn1" localSheetId="0">'Tabl_1'!$A$25</definedName>
    <definedName name="_ftn2" localSheetId="0">'Tabl_1'!$A$26</definedName>
    <definedName name="_ftn3" localSheetId="0">'Tabl_1'!$A$27</definedName>
    <definedName name="_ftn4" localSheetId="2">'Tabl_2'!#REF!</definedName>
    <definedName name="_ftnref1" localSheetId="0">'Tabl_1'!$B$13</definedName>
    <definedName name="_ftnref2" localSheetId="0">'Tabl_1'!$L$15</definedName>
    <definedName name="_ftnref3" localSheetId="0">'Tabl_1'!$M$15</definedName>
    <definedName name="_ftnref4" localSheetId="2">'Tabl_2'!$M$4</definedName>
    <definedName name="_xlnm.Print_Area" localSheetId="0">'Tabl_1'!$A$1:$M$28</definedName>
    <definedName name="_xlnm.Print_Area" localSheetId="1">'Tabl_1_cd'!$A$1:$F$19</definedName>
    <definedName name="_xlnm.Print_Area" localSheetId="2">'Tabl_2'!$A$1:$M$65</definedName>
    <definedName name="_xlnm.Print_Area" localSheetId="3">'Tabl_2_cd'!$A$1:$F$65</definedName>
    <definedName name="_xlnm.Print_Area" localSheetId="4">'Tabl_3'!$A$1:$D$15</definedName>
  </definedNames>
  <calcPr fullCalcOnLoad="1"/>
</workbook>
</file>

<file path=xl/sharedStrings.xml><?xml version="1.0" encoding="utf-8"?>
<sst xmlns="http://schemas.openxmlformats.org/spreadsheetml/2006/main" count="347" uniqueCount="103">
  <si>
    <t>Złożone wnioski o dofinansowanie/ramowe plany działań [1])</t>
  </si>
  <si>
    <t>Zawarte umowy/ wydane decyzje o dofinansowanie</t>
  </si>
  <si>
    <t xml:space="preserve">liczba </t>
  </si>
  <si>
    <t>wartość od uruchomienia programu (w PLN)</t>
  </si>
  <si>
    <t>liczba</t>
  </si>
  <si>
    <t>wartość od uruchomienia programu (w PLN)</t>
  </si>
  <si>
    <t>w okresie sprawozdaw-czym</t>
  </si>
  <si>
    <t>od uruchomienia programu</t>
  </si>
  <si>
    <t>wydatków ogółem</t>
  </si>
  <si>
    <t>wydatków kwalifiko-walnych</t>
  </si>
  <si>
    <t>dofinansowania ze środków publicznych w części odpowiadają-cej środkom UE[2]</t>
  </si>
  <si>
    <t>% realizacji zobowiązań UE na lata 2007-2013[3])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</si>
  <si>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</si>
  <si>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</si>
  <si>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</si>
  <si>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</si>
  <si>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</si>
  <si>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</si>
  <si>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</si>
  <si>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</si>
  <si>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</si>
  <si>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</si>
  <si>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</si>
  <si>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</si>
  <si>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</si>
  <si>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Ogółem</t>
  </si>
  <si>
    <t xml:space="preserve">[1]) Dotyczy wniosków poprawnych pod względem formalnym, wprowadzonych do KSI (SIMIK 07-13). </t>
  </si>
  <si>
    <t>[2] W przypadku PO KL wartość w kolumnie 11, z powodu wyliczania wkładu UE w stosunku do wartości wkładu publicznego,może być większa od wartości w kolumnie 10</t>
  </si>
  <si>
    <t>[3]) Liczone w relacji do kolumny 11.</t>
  </si>
  <si>
    <t>Wydatki wykazane przez beneficjentów we wnioskach o płatność zweryfikowanych przez właściwe instytucje od uruchomienia programu (w PLN)</t>
  </si>
  <si>
    <t>ogółem</t>
  </si>
  <si>
    <t>wydatki kwalifikowalne[1]</t>
  </si>
  <si>
    <t>dofinansowania ze środków publicznych</t>
  </si>
  <si>
    <t>dofinansowania ze środków publicznych w części odpowiadającej środkom UE [2]</t>
  </si>
  <si>
    <t>% realizacji zobowiązań UE na lata 2007-2013[3])</t>
  </si>
  <si>
    <t>13.</t>
  </si>
  <si>
    <t>14.</t>
  </si>
  <si>
    <t>15.</t>
  </si>
  <si>
    <t>16.</t>
  </si>
  <si>
    <t>17.</t>
  </si>
  <si>
    <t>18.</t>
  </si>
  <si>
    <t xml:space="preserve">Załącznik nr II b </t>
  </si>
  <si>
    <t>Oś priorytetowa I</t>
  </si>
  <si>
    <t>Oś priorytetowa II</t>
  </si>
  <si>
    <t>Oś priorytetowa III</t>
  </si>
  <si>
    <t>Oś priorytetowa IV</t>
  </si>
  <si>
    <t>Oś priorytetowa V</t>
  </si>
  <si>
    <t>Oś priorytetowa VI</t>
  </si>
  <si>
    <t>Numer programu (CCI):</t>
  </si>
  <si>
    <t>Nazwa programu:</t>
  </si>
  <si>
    <t>Załącznik do sprawozdania nr:</t>
  </si>
  <si>
    <t>Okres sprawozdawczy:</t>
  </si>
  <si>
    <t>Tabela 1. cd.</t>
  </si>
  <si>
    <t>w okresie sprawozda-wczym</t>
  </si>
  <si>
    <t>od uruchomie-nia programu</t>
  </si>
  <si>
    <t xml:space="preserve">POLSKA OGÓŁEM </t>
  </si>
  <si>
    <t xml:space="preserve">W tym z wiersza POLSKA OGÓŁEM te wartości dotyczące całego kraju, których nie można przypisać poszczególnym województwom </t>
  </si>
  <si>
    <t xml:space="preserve">wydatków kwalifiko- walnych </t>
  </si>
  <si>
    <t>Lubelskie</t>
  </si>
  <si>
    <t>Podkarpackie</t>
  </si>
  <si>
    <t>Podlaskie</t>
  </si>
  <si>
    <t>Świetokrzyskie</t>
  </si>
  <si>
    <t>Warmińsko-Mazurskie</t>
  </si>
  <si>
    <t>Wydatki wykazane przez beneficjentów we wnioskach o płatność zweryfikowanych przez właściwe instytucje od uruchomienia programu (w PLN)</t>
  </si>
  <si>
    <t>dofinansowanie w części odpowiadającej środkom UE[2]</t>
  </si>
  <si>
    <t>[2] W przypadku PO KL wartość w kolumnie 16, z powodu wyliczania wkładu UE w stosunku do wartości wkładu publicznego, może być większa od wartości w kolumnie 15</t>
  </si>
  <si>
    <t xml:space="preserve">Tabela 2. cd. </t>
  </si>
  <si>
    <t>Oś priorytetowa</t>
  </si>
  <si>
    <t>Ogółem dla Programu</t>
  </si>
  <si>
    <t>Wydatki ujęte w poświadczeniach i deklaracjach skierowanych do KE (EUR)</t>
  </si>
  <si>
    <t>Płatności okresowe KE (EUR)</t>
  </si>
  <si>
    <t>CCI2007PL161PO003</t>
  </si>
  <si>
    <t>Program Operacyjny Rozwój Polski Wschodniej</t>
  </si>
  <si>
    <t xml:space="preserve"> Oś priorytetowa I</t>
  </si>
  <si>
    <t xml:space="preserve"> Oś priorytetowa II</t>
  </si>
  <si>
    <t xml:space="preserve"> Oś priorytetowa III</t>
  </si>
  <si>
    <t xml:space="preserve"> Oś priorytetowa IV</t>
  </si>
  <si>
    <t xml:space="preserve"> Oś priorytetowa V</t>
  </si>
  <si>
    <t xml:space="preserve">OGÓŁEM </t>
  </si>
  <si>
    <t xml:space="preserve"> Oś priorytetowa VI</t>
  </si>
  <si>
    <t>-</t>
  </si>
  <si>
    <t>Tabela 3. Wydatki ujęte w poświadczeniach i deklaracjach skierowanych do KE oraz płatności okresowe zrealizowane przez KE</t>
  </si>
  <si>
    <t>Osie priorytetowe 
PO RPW</t>
  </si>
  <si>
    <t>wydatki stanowiące podstawę wyliczenia wkładu UE (podstawa certyfikacji)</t>
  </si>
  <si>
    <t>kwota wnioskowanych płatności ze środków UE ujętych we wnioskach skierowanych do UE</t>
  </si>
  <si>
    <t>Uwagi:</t>
  </si>
  <si>
    <t>Wnioski o dofinansowanie dla projektów realizowanych na terenie większym niż jedno województwo ujmowane są jako "1" dla każdego województwa, a zatem w takim przypadku liczba wniosków o dofinansowanie dla Osi, Programu będzie zawyżona.</t>
  </si>
  <si>
    <t xml:space="preserve">Podsumowania liczby wniosków o dofinansowanie dla Osi, Programów i Ogółem należy pobierać z Tabeli 1. </t>
  </si>
  <si>
    <t>Złożone wnioski o dofinansowanie/ramowe plany działań)</t>
  </si>
  <si>
    <t>% realizacji zobowiązań UE na lata 2007-2013)</t>
  </si>
  <si>
    <t>alokacja UE z arkusza MF z dnia 5 czerwca 2015 r. (Zł)</t>
  </si>
  <si>
    <r>
      <t>od: 01/01/2015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do: 30/06/2015</t>
    </r>
    <r>
      <rPr>
        <sz val="11"/>
        <rFont val="Arial"/>
        <family val="2"/>
      </rPr>
      <t xml:space="preserve"> </t>
    </r>
  </si>
  <si>
    <t>I/2015/PO RPW</t>
  </si>
  <si>
    <t>Źródło: Poświadczenie i deklaracja wydatków oraz wniosek o płatność okresową od IC do KE nr POPW.IC.MRRDIC-D5/15-00 oraz arkusz kalkulacyjny wspomagający zarządzanie ryzykiem kursowym i monitorujący przepływ środków unijnych.</t>
  </si>
  <si>
    <t>Tabela 2. Stan wdrażania programu operacyjnego według osi priorytetowych i województw na dzień 30 czerwca 2015 r.</t>
  </si>
  <si>
    <t>Tabela 1. Stan wdrażania programu operacyjnego według osi priorytetowych na dzień 30 czerwca 2015 r.</t>
  </si>
  <si>
    <t>wnioskowanego dofinansowania</t>
  </si>
  <si>
    <t xml:space="preserve">[1] Dotyczy wniosków poprawnych pod względem formalnym, wprowadzonych do KSI (SIMIK 07-13). </t>
  </si>
  <si>
    <t>[3] Liczone w relacji do kolumny 11.</t>
  </si>
  <si>
    <t>dofinansowania ze środków publicznych w części odpowiada-jącej środkom UE</t>
  </si>
  <si>
    <t>% realizacji zobowiązań UE na lata 2007-2013[3]</t>
  </si>
  <si>
    <t>[1] Dotyczy wydatków uznanych za kwalifikowalne przez instytucje dokonujące weryfikacji wniosków beneficjentów o płatność.</t>
  </si>
  <si>
    <t>[3] Liczone w relacji do kolumny 16.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</si>
</sst>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#,###,###,###,###,###,###,###,###,###,###,###,##0.00"/>
    <numFmt numFmtId="169" formatCode="#,##0.0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#,###,###,##0"/>
    <numFmt numFmtId="178" formatCode="#,###,###,##0.00"/>
    <numFmt numFmtId="179" formatCode="##,###,###,###,###,###,###,###,###,###,###,###,##0"/>
    <numFmt numFmtId="180" formatCode="##,###,###,###,###,###,###,###,###,###,###,###,##0.000"/>
    <numFmt numFmtId="181" formatCode="##,###,###,###,###,###,###,###,###,###,###,###,##0.0000"/>
    <numFmt numFmtId="182" formatCode="#,###,###,##0.0"/>
    <numFmt numFmtId="183" formatCode="##,###,###,###,###,###,###,###,###,###,###,###,##0.0"/>
    <numFmt numFmtId="184" formatCode="0.000000000"/>
    <numFmt numFmtId="185" formatCode="0.0000000000"/>
    <numFmt numFmtId="186" formatCode="0.00000000000"/>
    <numFmt numFmtId="187" formatCode="#,##0.000"/>
    <numFmt numFmtId="188" formatCode="######################################0.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000000000"/>
    <numFmt numFmtId="197" formatCode="0.0000000000000"/>
    <numFmt numFmtId="198" formatCode="#,###,###,##0.000"/>
    <numFmt numFmtId="199" formatCode="#,###,###,##0.0000"/>
    <numFmt numFmtId="200" formatCode="#,###,###,##0.00000"/>
    <numFmt numFmtId="201" formatCode="#,###,###,##0.000000"/>
    <numFmt numFmtId="202" formatCode="#,###,###,##0.0000000"/>
    <numFmt numFmtId="203" formatCode="#,###,###,##0.00000000"/>
    <numFmt numFmtId="204" formatCode="#,###,###,##0.000000000"/>
    <numFmt numFmtId="205" formatCode="#,###,###,##0.0000000000"/>
    <numFmt numFmtId="206" formatCode="#,###,###,##0.0000000000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name val="Verdana"/>
      <family val="2"/>
    </font>
    <font>
      <sz val="10"/>
      <name val="Verdana"/>
      <family val="2"/>
    </font>
    <font>
      <b/>
      <sz val="10"/>
      <color indexed="22"/>
      <name val="Verdan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22"/>
      <name val="Arial"/>
      <family val="2"/>
    </font>
    <font>
      <b/>
      <sz val="10"/>
      <color indexed="9"/>
      <name val="Verdan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DDDDDD"/>
      <name val="Arial"/>
      <family val="2"/>
    </font>
    <font>
      <b/>
      <sz val="10"/>
      <color rgb="FFE0E0E0"/>
      <name val="Verdan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959595"/>
      </left>
      <right/>
      <top style="thin">
        <color rgb="FF959595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NumberFormat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44" applyFont="1" applyFill="1" applyAlignment="1" applyProtection="1">
      <alignment/>
      <protection/>
    </xf>
    <xf numFmtId="0" fontId="0" fillId="34" borderId="0" xfId="0" applyNumberFormat="1" applyFont="1" applyFill="1" applyAlignment="1">
      <alignment/>
    </xf>
    <xf numFmtId="0" fontId="0" fillId="34" borderId="0" xfId="44" applyFont="1" applyFill="1" applyAlignment="1" applyProtection="1">
      <alignment/>
      <protection/>
    </xf>
    <xf numFmtId="0" fontId="3" fillId="35" borderId="10" xfId="0" applyNumberFormat="1" applyFont="1" applyFill="1" applyBorder="1" applyAlignment="1">
      <alignment horizont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0" fillId="36" borderId="10" xfId="44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>
      <alignment horizontal="center" wrapText="1"/>
    </xf>
    <xf numFmtId="0" fontId="3" fillId="35" borderId="11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44" applyFont="1" applyAlignment="1" applyProtection="1">
      <alignment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3" fillId="37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/>
    </xf>
    <xf numFmtId="0" fontId="0" fillId="35" borderId="0" xfId="0" applyNumberFormat="1" applyFont="1" applyFill="1" applyBorder="1" applyAlignment="1">
      <alignment horizontal="center" wrapText="1"/>
    </xf>
    <xf numFmtId="0" fontId="7" fillId="35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9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 vertical="center"/>
    </xf>
    <xf numFmtId="2" fontId="0" fillId="33" borderId="0" xfId="44" applyNumberFormat="1" applyFont="1" applyFill="1" applyAlignment="1" applyProtection="1">
      <alignment horizontal="left" wrapText="1"/>
      <protection/>
    </xf>
    <xf numFmtId="4" fontId="0" fillId="37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vertical="center"/>
    </xf>
    <xf numFmtId="16" fontId="3" fillId="34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177" fontId="0" fillId="33" borderId="0" xfId="0" applyNumberFormat="1" applyFont="1" applyFill="1" applyAlignment="1">
      <alignment/>
    </xf>
    <xf numFmtId="4" fontId="0" fillId="35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35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37" borderId="10" xfId="0" applyNumberFormat="1" applyFont="1" applyFill="1" applyBorder="1" applyAlignment="1">
      <alignment horizontal="left" vertical="center" wrapText="1"/>
    </xf>
    <xf numFmtId="0" fontId="6" fillId="37" borderId="10" xfId="0" applyNumberFormat="1" applyFont="1" applyFill="1" applyBorder="1" applyAlignment="1">
      <alignment horizontal="left" vertical="center" wrapText="1"/>
    </xf>
    <xf numFmtId="0" fontId="0" fillId="37" borderId="10" xfId="0" applyNumberFormat="1" applyFont="1" applyFill="1" applyBorder="1" applyAlignment="1">
      <alignment vertical="center" wrapText="1"/>
    </xf>
    <xf numFmtId="3" fontId="0" fillId="37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37" borderId="10" xfId="0" applyNumberFormat="1" applyFont="1" applyFill="1" applyBorder="1" applyAlignment="1">
      <alignment horizontal="right" vertical="center" wrapText="1"/>
    </xf>
    <xf numFmtId="177" fontId="6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33" borderId="0" xfId="0" applyNumberFormat="1" applyFont="1" applyFill="1" applyAlignment="1">
      <alignment/>
    </xf>
    <xf numFmtId="170" fontId="3" fillId="34" borderId="0" xfId="0" applyNumberFormat="1" applyFont="1" applyFill="1" applyBorder="1" applyAlignment="1">
      <alignment wrapText="1"/>
    </xf>
    <xf numFmtId="175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170" fontId="3" fillId="34" borderId="0" xfId="0" applyNumberFormat="1" applyFont="1" applyFill="1" applyAlignment="1">
      <alignment/>
    </xf>
    <xf numFmtId="178" fontId="6" fillId="33" borderId="0" xfId="0" applyNumberFormat="1" applyFont="1" applyFill="1" applyAlignment="1">
      <alignment/>
    </xf>
    <xf numFmtId="2" fontId="3" fillId="37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9" fillId="37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vertical="center" wrapText="1"/>
    </xf>
    <xf numFmtId="170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68" fontId="12" fillId="35" borderId="12" xfId="0" applyNumberFormat="1" applyFont="1" applyFill="1" applyBorder="1" applyAlignment="1">
      <alignment horizontal="right" vertical="center"/>
    </xf>
    <xf numFmtId="2" fontId="12" fillId="0" borderId="12" xfId="0" applyNumberFormat="1" applyFont="1" applyFill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2" fontId="0" fillId="0" borderId="10" xfId="0" applyNumberFormat="1" applyFont="1" applyFill="1" applyBorder="1" applyAlignment="1" quotePrefix="1">
      <alignment horizontal="right" vertical="center" wrapText="1"/>
    </xf>
    <xf numFmtId="2" fontId="0" fillId="34" borderId="10" xfId="0" applyNumberFormat="1" applyFont="1" applyFill="1" applyBorder="1" applyAlignment="1" quotePrefix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0" fillId="37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3" fontId="0" fillId="34" borderId="0" xfId="0" applyNumberFormat="1" applyFont="1" applyFill="1" applyBorder="1" applyAlignment="1">
      <alignment vertical="center" wrapText="1"/>
    </xf>
    <xf numFmtId="1" fontId="3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170" fontId="3" fillId="34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" fontId="6" fillId="33" borderId="0" xfId="0" applyNumberFormat="1" applyFont="1" applyFill="1" applyBorder="1" applyAlignment="1">
      <alignment vertical="center" wrapText="1"/>
    </xf>
    <xf numFmtId="175" fontId="0" fillId="33" borderId="0" xfId="0" applyNumberFormat="1" applyFont="1" applyFill="1" applyAlignment="1">
      <alignment horizontal="left" indent="2"/>
    </xf>
    <xf numFmtId="191" fontId="3" fillId="34" borderId="0" xfId="0" applyNumberFormat="1" applyFont="1" applyFill="1" applyAlignment="1">
      <alignment/>
    </xf>
    <xf numFmtId="1" fontId="9" fillId="37" borderId="13" xfId="0" applyNumberFormat="1" applyFont="1" applyFill="1" applyBorder="1" applyAlignment="1">
      <alignment horizontal="center" vertical="center" wrapText="1"/>
    </xf>
    <xf numFmtId="1" fontId="11" fillId="39" borderId="13" xfId="0" applyNumberFormat="1" applyFont="1" applyFill="1" applyBorder="1" applyAlignment="1">
      <alignment horizontal="center" vertical="center" wrapText="1"/>
    </xf>
    <xf numFmtId="179" fontId="13" fillId="37" borderId="12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179" fontId="12" fillId="35" borderId="12" xfId="0" applyNumberFormat="1" applyFont="1" applyFill="1" applyBorder="1" applyAlignment="1">
      <alignment horizontal="right" vertical="center"/>
    </xf>
    <xf numFmtId="4" fontId="0" fillId="37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191" fontId="3" fillId="34" borderId="0" xfId="0" applyNumberFormat="1" applyFont="1" applyFill="1" applyBorder="1" applyAlignment="1">
      <alignment/>
    </xf>
    <xf numFmtId="168" fontId="12" fillId="4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" fillId="41" borderId="10" xfId="0" applyNumberFormat="1" applyFont="1" applyFill="1" applyBorder="1" applyAlignment="1">
      <alignment horizontal="right" vertical="center"/>
    </xf>
    <xf numFmtId="179" fontId="12" fillId="41" borderId="12" xfId="0" applyNumberFormat="1" applyFont="1" applyFill="1" applyBorder="1" applyAlignment="1">
      <alignment horizontal="right" vertical="center"/>
    </xf>
    <xf numFmtId="168" fontId="12" fillId="41" borderId="12" xfId="0" applyNumberFormat="1" applyFont="1" applyFill="1" applyBorder="1" applyAlignment="1">
      <alignment horizontal="right" vertical="center"/>
    </xf>
    <xf numFmtId="0" fontId="0" fillId="41" borderId="10" xfId="0" applyNumberFormat="1" applyFont="1" applyFill="1" applyBorder="1" applyAlignment="1">
      <alignment vertical="center" wrapText="1"/>
    </xf>
    <xf numFmtId="4" fontId="0" fillId="41" borderId="10" xfId="0" applyNumberFormat="1" applyFont="1" applyFill="1" applyBorder="1" applyAlignment="1">
      <alignment vertical="center"/>
    </xf>
    <xf numFmtId="177" fontId="12" fillId="41" borderId="12" xfId="0" applyNumberFormat="1" applyFont="1" applyFill="1" applyBorder="1" applyAlignment="1">
      <alignment horizontal="right" vertical="center"/>
    </xf>
    <xf numFmtId="3" fontId="0" fillId="41" borderId="10" xfId="0" applyNumberFormat="1" applyFont="1" applyFill="1" applyBorder="1" applyAlignment="1">
      <alignment vertical="center" wrapText="1"/>
    </xf>
    <xf numFmtId="4" fontId="0" fillId="41" borderId="10" xfId="0" applyNumberFormat="1" applyFont="1" applyFill="1" applyBorder="1" applyAlignment="1">
      <alignment vertical="center" wrapText="1"/>
    </xf>
    <xf numFmtId="2" fontId="0" fillId="41" borderId="10" xfId="0" applyNumberFormat="1" applyFont="1" applyFill="1" applyBorder="1" applyAlignment="1">
      <alignment vertical="center" wrapText="1"/>
    </xf>
    <xf numFmtId="168" fontId="0" fillId="41" borderId="10" xfId="0" applyNumberFormat="1" applyFont="1" applyFill="1" applyBorder="1" applyAlignment="1">
      <alignment vertical="center" wrapText="1"/>
    </xf>
    <xf numFmtId="196" fontId="0" fillId="0" borderId="0" xfId="0" applyNumberFormat="1" applyAlignment="1">
      <alignment/>
    </xf>
    <xf numFmtId="168" fontId="13" fillId="35" borderId="12" xfId="0" applyNumberFormat="1" applyFont="1" applyFill="1" applyBorder="1" applyAlignment="1">
      <alignment horizontal="right" vertical="center"/>
    </xf>
    <xf numFmtId="179" fontId="13" fillId="35" borderId="12" xfId="0" applyNumberFormat="1" applyFont="1" applyFill="1" applyBorder="1" applyAlignment="1">
      <alignment horizontal="right" vertical="center"/>
    </xf>
    <xf numFmtId="3" fontId="0" fillId="41" borderId="10" xfId="0" applyNumberFormat="1" applyFont="1" applyFill="1" applyBorder="1" applyAlignment="1" quotePrefix="1">
      <alignment horizontal="right" vertical="center" wrapText="1"/>
    </xf>
    <xf numFmtId="179" fontId="0" fillId="41" borderId="10" xfId="0" applyNumberFormat="1" applyFont="1" applyFill="1" applyBorder="1" applyAlignment="1">
      <alignment vertical="center" wrapText="1"/>
    </xf>
    <xf numFmtId="2" fontId="0" fillId="41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Alignment="1">
      <alignment/>
    </xf>
    <xf numFmtId="0" fontId="15" fillId="42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" fontId="0" fillId="41" borderId="10" xfId="0" applyNumberFormat="1" applyFont="1" applyFill="1" applyBorder="1" applyAlignment="1">
      <alignment horizontal="right" vertical="center"/>
    </xf>
    <xf numFmtId="172" fontId="0" fillId="33" borderId="0" xfId="0" applyNumberFormat="1" applyFont="1" applyFill="1" applyAlignment="1">
      <alignment/>
    </xf>
    <xf numFmtId="0" fontId="17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175" fontId="14" fillId="0" borderId="0" xfId="0" applyNumberFormat="1" applyFont="1" applyAlignment="1">
      <alignment/>
    </xf>
    <xf numFmtId="177" fontId="12" fillId="41" borderId="14" xfId="0" applyNumberFormat="1" applyFont="1" applyFill="1" applyBorder="1" applyAlignment="1">
      <alignment horizontal="right" vertical="center"/>
    </xf>
    <xf numFmtId="0" fontId="0" fillId="35" borderId="15" xfId="0" applyNumberFormat="1" applyFont="1" applyFill="1" applyBorder="1" applyAlignment="1">
      <alignment vertical="center" wrapText="1"/>
    </xf>
    <xf numFmtId="179" fontId="18" fillId="41" borderId="15" xfId="0" applyNumberFormat="1" applyFont="1" applyFill="1" applyBorder="1" applyAlignment="1">
      <alignment horizontal="right" vertical="center"/>
    </xf>
    <xf numFmtId="168" fontId="12" fillId="41" borderId="16" xfId="0" applyNumberFormat="1" applyFont="1" applyFill="1" applyBorder="1" applyAlignment="1">
      <alignment horizontal="right" vertical="center"/>
    </xf>
    <xf numFmtId="168" fontId="12" fillId="41" borderId="14" xfId="0" applyNumberFormat="1" applyFont="1" applyFill="1" applyBorder="1" applyAlignment="1">
      <alignment horizontal="right" vertical="center"/>
    </xf>
    <xf numFmtId="179" fontId="12" fillId="0" borderId="14" xfId="0" applyNumberFormat="1" applyFont="1" applyFill="1" applyBorder="1" applyAlignment="1">
      <alignment horizontal="right" vertical="center"/>
    </xf>
    <xf numFmtId="168" fontId="12" fillId="0" borderId="14" xfId="0" applyNumberFormat="1" applyFont="1" applyFill="1" applyBorder="1" applyAlignment="1">
      <alignment horizontal="right" vertical="center"/>
    </xf>
    <xf numFmtId="4" fontId="0" fillId="34" borderId="15" xfId="0" applyNumberFormat="1" applyFont="1" applyFill="1" applyBorder="1" applyAlignment="1">
      <alignment horizontal="right" vertical="center" wrapText="1"/>
    </xf>
    <xf numFmtId="168" fontId="12" fillId="41" borderId="10" xfId="0" applyNumberFormat="1" applyFont="1" applyFill="1" applyBorder="1" applyAlignment="1">
      <alignment horizontal="right" vertical="center"/>
    </xf>
    <xf numFmtId="179" fontId="12" fillId="41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vertical="center"/>
    </xf>
    <xf numFmtId="0" fontId="0" fillId="41" borderId="10" xfId="0" applyNumberFormat="1" applyFont="1" applyFill="1" applyBorder="1" applyAlignment="1">
      <alignment vertical="center"/>
    </xf>
    <xf numFmtId="3" fontId="59" fillId="0" borderId="10" xfId="0" applyNumberFormat="1" applyFont="1" applyBorder="1" applyAlignment="1">
      <alignment horizontal="right" vertical="center" wrapText="1"/>
    </xf>
    <xf numFmtId="4" fontId="59" fillId="0" borderId="17" xfId="0" applyNumberFormat="1" applyFont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vertical="center" wrapText="1"/>
    </xf>
    <xf numFmtId="1" fontId="10" fillId="43" borderId="18" xfId="0" applyNumberFormat="1" applyFont="1" applyFill="1" applyBorder="1" applyAlignment="1">
      <alignment horizontal="center" vertical="center" wrapText="1"/>
    </xf>
    <xf numFmtId="1" fontId="10" fillId="43" borderId="19" xfId="0" applyNumberFormat="1" applyFont="1" applyFill="1" applyBorder="1" applyAlignment="1">
      <alignment horizontal="center" vertical="center" wrapText="1"/>
    </xf>
    <xf numFmtId="1" fontId="10" fillId="43" borderId="20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wrapText="1"/>
    </xf>
    <xf numFmtId="0" fontId="3" fillId="35" borderId="0" xfId="0" applyNumberFormat="1" applyFont="1" applyFill="1" applyBorder="1" applyAlignment="1">
      <alignment horizontal="center" wrapText="1"/>
    </xf>
    <xf numFmtId="1" fontId="10" fillId="43" borderId="22" xfId="0" applyNumberFormat="1" applyFont="1" applyFill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3" fillId="36" borderId="23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0" fillId="36" borderId="24" xfId="44" applyFont="1" applyFill="1" applyBorder="1" applyAlignment="1" applyProtection="1">
      <alignment horizontal="center" vertical="center" wrapText="1"/>
      <protection/>
    </xf>
    <xf numFmtId="0" fontId="0" fillId="36" borderId="25" xfId="44" applyFont="1" applyFill="1" applyBorder="1" applyAlignment="1" applyProtection="1">
      <alignment horizontal="center" vertical="center" wrapText="1"/>
      <protection/>
    </xf>
    <xf numFmtId="0" fontId="0" fillId="36" borderId="26" xfId="44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>
      <alignment horizontal="center" vertical="center" wrapText="1"/>
    </xf>
    <xf numFmtId="0" fontId="3" fillId="36" borderId="25" xfId="0" applyNumberFormat="1" applyFont="1" applyFill="1" applyBorder="1" applyAlignment="1">
      <alignment horizontal="center" vertical="center" wrapText="1"/>
    </xf>
    <xf numFmtId="0" fontId="3" fillId="36" borderId="26" xfId="0" applyNumberFormat="1" applyFont="1" applyFill="1" applyBorder="1" applyAlignment="1">
      <alignment horizontal="center" vertical="center" wrapText="1"/>
    </xf>
    <xf numFmtId="2" fontId="0" fillId="33" borderId="0" xfId="44" applyNumberFormat="1" applyFont="1" applyFill="1" applyAlignment="1" applyProtection="1">
      <alignment horizontal="left" wrapText="1"/>
      <protection/>
    </xf>
    <xf numFmtId="0" fontId="3" fillId="37" borderId="10" xfId="0" applyNumberFormat="1" applyFont="1" applyFill="1" applyBorder="1" applyAlignment="1">
      <alignment horizontal="center" vertical="center" wrapText="1"/>
    </xf>
    <xf numFmtId="0" fontId="0" fillId="37" borderId="10" xfId="44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3" fillId="37" borderId="10" xfId="44" applyFont="1" applyFill="1" applyBorder="1" applyAlignment="1" applyProtection="1">
      <alignment horizontal="center" vertical="center" wrapText="1"/>
      <protection/>
    </xf>
    <xf numFmtId="0" fontId="3" fillId="37" borderId="26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vertical="center" wrapText="1"/>
    </xf>
    <xf numFmtId="2" fontId="3" fillId="37" borderId="11" xfId="0" applyNumberFormat="1" applyFont="1" applyFill="1" applyBorder="1" applyAlignment="1">
      <alignment horizontal="center" vertical="center" wrapText="1"/>
    </xf>
    <xf numFmtId="0" fontId="3" fillId="37" borderId="24" xfId="0" applyNumberFormat="1" applyFont="1" applyFill="1" applyBorder="1" applyAlignment="1">
      <alignment horizontal="center" vertical="center" wrapText="1"/>
    </xf>
    <xf numFmtId="0" fontId="3" fillId="37" borderId="24" xfId="44" applyFont="1" applyFill="1" applyBorder="1" applyAlignment="1" applyProtection="1">
      <alignment horizontal="center" vertical="center" wrapText="1"/>
      <protection/>
    </xf>
    <xf numFmtId="0" fontId="3" fillId="37" borderId="25" xfId="44" applyFont="1" applyFill="1" applyBorder="1" applyAlignment="1" applyProtection="1">
      <alignment horizontal="center" vertical="center" wrapText="1"/>
      <protection/>
    </xf>
    <xf numFmtId="0" fontId="3" fillId="37" borderId="26" xfId="44" applyFont="1" applyFill="1" applyBorder="1" applyAlignment="1" applyProtection="1">
      <alignment horizontal="center" vertical="center" wrapText="1"/>
      <protection/>
    </xf>
    <xf numFmtId="0" fontId="3" fillId="37" borderId="25" xfId="0" applyNumberFormat="1" applyFont="1" applyFill="1" applyBorder="1" applyAlignment="1">
      <alignment horizontal="center" vertical="center" wrapText="1"/>
    </xf>
    <xf numFmtId="0" fontId="0" fillId="0" borderId="0" xfId="44" applyFont="1" applyAlignment="1" applyProtection="1">
      <alignment wrapText="1"/>
      <protection/>
    </xf>
    <xf numFmtId="0" fontId="0" fillId="0" borderId="0" xfId="0" applyNumberFormat="1" applyAlignment="1">
      <alignment wrapText="1"/>
    </xf>
    <xf numFmtId="0" fontId="3" fillId="37" borderId="10" xfId="0" applyNumberFormat="1" applyFont="1" applyFill="1" applyBorder="1" applyAlignment="1">
      <alignment horizontal="center" wrapText="1"/>
    </xf>
    <xf numFmtId="0" fontId="0" fillId="0" borderId="0" xfId="44" applyFont="1" applyAlignment="1" applyProtection="1">
      <alignment horizontal="left" wrapText="1"/>
      <protection/>
    </xf>
    <xf numFmtId="2" fontId="6" fillId="0" borderId="0" xfId="0" applyNumberFormat="1" applyFont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showGridLines="0" tabSelected="1"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16.140625" style="1" customWidth="1"/>
    <col min="2" max="3" width="12.57421875" style="1" customWidth="1"/>
    <col min="4" max="4" width="18.140625" style="1" customWidth="1"/>
    <col min="5" max="5" width="16.421875" style="1" bestFit="1" customWidth="1"/>
    <col min="6" max="6" width="18.421875" style="1" customWidth="1"/>
    <col min="7" max="8" width="13.00390625" style="1" customWidth="1"/>
    <col min="9" max="11" width="16.421875" style="1" bestFit="1" customWidth="1"/>
    <col min="12" max="12" width="18.8515625" style="1" customWidth="1"/>
    <col min="13" max="13" width="16.28125" style="1" customWidth="1"/>
    <col min="14" max="14" width="11.421875" style="1" bestFit="1" customWidth="1"/>
    <col min="15" max="15" width="23.140625" style="1" bestFit="1" customWidth="1"/>
    <col min="16" max="16" width="19.57421875" style="1" customWidth="1"/>
    <col min="17" max="17" width="16.8515625" style="1" customWidth="1"/>
    <col min="18" max="18" width="9.140625" style="1" customWidth="1"/>
    <col min="19" max="19" width="24.57421875" style="1" customWidth="1"/>
    <col min="20" max="20" width="14.7109375" style="1" bestFit="1" customWidth="1"/>
    <col min="21" max="16384" width="9.140625" style="1" customWidth="1"/>
  </cols>
  <sheetData>
    <row r="2" ht="12.75">
      <c r="A2" s="20" t="s">
        <v>41</v>
      </c>
    </row>
    <row r="5" spans="4:13" ht="21.75" customHeight="1">
      <c r="D5" s="161" t="s">
        <v>48</v>
      </c>
      <c r="E5" s="161"/>
      <c r="F5" s="161"/>
      <c r="G5" s="163" t="s">
        <v>71</v>
      </c>
      <c r="H5" s="163"/>
      <c r="I5" s="163"/>
      <c r="J5" s="163"/>
      <c r="K5" s="21"/>
      <c r="L5" s="21"/>
      <c r="M5" s="21"/>
    </row>
    <row r="6" spans="4:13" ht="21.75" customHeight="1">
      <c r="D6" s="161" t="s">
        <v>49</v>
      </c>
      <c r="E6" s="161"/>
      <c r="F6" s="161"/>
      <c r="G6" s="163" t="s">
        <v>72</v>
      </c>
      <c r="H6" s="163"/>
      <c r="I6" s="163"/>
      <c r="J6" s="163"/>
      <c r="K6" s="21"/>
      <c r="L6" s="21"/>
      <c r="M6" s="21"/>
    </row>
    <row r="7" spans="4:13" ht="21.75" customHeight="1">
      <c r="D7" s="161" t="s">
        <v>50</v>
      </c>
      <c r="E7" s="161"/>
      <c r="F7" s="161"/>
      <c r="G7" s="163" t="s">
        <v>92</v>
      </c>
      <c r="H7" s="163"/>
      <c r="I7" s="163"/>
      <c r="J7" s="163"/>
      <c r="K7" s="21"/>
      <c r="L7" s="21"/>
      <c r="M7" s="21"/>
    </row>
    <row r="8" spans="4:13" ht="21.75" customHeight="1">
      <c r="D8" s="161" t="s">
        <v>51</v>
      </c>
      <c r="E8" s="161"/>
      <c r="F8" s="161"/>
      <c r="G8" s="162" t="s">
        <v>91</v>
      </c>
      <c r="H8" s="162"/>
      <c r="I8" s="162"/>
      <c r="J8" s="162"/>
      <c r="K8" s="22"/>
      <c r="L8" s="22"/>
      <c r="M8" s="22"/>
    </row>
    <row r="11" ht="12.75">
      <c r="A11" s="18" t="s">
        <v>95</v>
      </c>
    </row>
    <row r="13" spans="1:16" ht="36" customHeight="1">
      <c r="A13" s="167" t="s">
        <v>67</v>
      </c>
      <c r="B13" s="170" t="s">
        <v>0</v>
      </c>
      <c r="C13" s="171"/>
      <c r="D13" s="171"/>
      <c r="E13" s="171"/>
      <c r="F13" s="172"/>
      <c r="G13" s="173" t="s">
        <v>1</v>
      </c>
      <c r="H13" s="174"/>
      <c r="I13" s="174"/>
      <c r="J13" s="174"/>
      <c r="K13" s="174"/>
      <c r="L13" s="174"/>
      <c r="M13" s="175"/>
      <c r="N13" s="164"/>
      <c r="O13" s="165"/>
      <c r="P13" s="165"/>
    </row>
    <row r="14" spans="1:16" ht="24" customHeight="1">
      <c r="A14" s="168"/>
      <c r="B14" s="173" t="s">
        <v>2</v>
      </c>
      <c r="C14" s="175"/>
      <c r="D14" s="173" t="s">
        <v>3</v>
      </c>
      <c r="E14" s="174"/>
      <c r="F14" s="175"/>
      <c r="G14" s="173" t="s">
        <v>4</v>
      </c>
      <c r="H14" s="175"/>
      <c r="I14" s="173" t="s">
        <v>5</v>
      </c>
      <c r="J14" s="174"/>
      <c r="K14" s="174"/>
      <c r="L14" s="174"/>
      <c r="M14" s="175"/>
      <c r="N14" s="164"/>
      <c r="O14" s="158" t="s">
        <v>90</v>
      </c>
      <c r="P14" s="158" t="s">
        <v>82</v>
      </c>
    </row>
    <row r="15" spans="1:16" ht="63.75">
      <c r="A15" s="169"/>
      <c r="B15" s="6" t="s">
        <v>6</v>
      </c>
      <c r="C15" s="6" t="s">
        <v>7</v>
      </c>
      <c r="D15" s="6" t="s">
        <v>8</v>
      </c>
      <c r="E15" s="6" t="s">
        <v>9</v>
      </c>
      <c r="F15" s="6" t="s">
        <v>96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32</v>
      </c>
      <c r="L15" s="7" t="s">
        <v>10</v>
      </c>
      <c r="M15" s="7" t="s">
        <v>11</v>
      </c>
      <c r="N15" s="164"/>
      <c r="O15" s="159"/>
      <c r="P15" s="159"/>
    </row>
    <row r="16" spans="1:16" s="32" customFormat="1" ht="14.25" customHeight="1">
      <c r="A16" s="6" t="s">
        <v>12</v>
      </c>
      <c r="B16" s="31" t="s">
        <v>13</v>
      </c>
      <c r="C16" s="31" t="s">
        <v>14</v>
      </c>
      <c r="D16" s="31" t="s">
        <v>15</v>
      </c>
      <c r="E16" s="31" t="s">
        <v>16</v>
      </c>
      <c r="F16" s="31" t="s">
        <v>17</v>
      </c>
      <c r="G16" s="31" t="s">
        <v>18</v>
      </c>
      <c r="H16" s="31" t="s">
        <v>19</v>
      </c>
      <c r="I16" s="31" t="s">
        <v>20</v>
      </c>
      <c r="J16" s="31" t="s">
        <v>21</v>
      </c>
      <c r="K16" s="31" t="s">
        <v>22</v>
      </c>
      <c r="L16" s="31" t="s">
        <v>23</v>
      </c>
      <c r="M16" s="31" t="s">
        <v>24</v>
      </c>
      <c r="N16"/>
      <c r="O16" s="166"/>
      <c r="P16" s="160"/>
    </row>
    <row r="17" spans="1:19" ht="26.25" customHeight="1">
      <c r="A17" s="62" t="s">
        <v>42</v>
      </c>
      <c r="B17" s="108">
        <v>0</v>
      </c>
      <c r="C17" s="108">
        <v>215</v>
      </c>
      <c r="D17" s="74">
        <v>5820817546.2</v>
      </c>
      <c r="E17" s="74">
        <v>5420639636.59</v>
      </c>
      <c r="F17" s="74">
        <v>4326818335.12</v>
      </c>
      <c r="G17" s="108">
        <v>2</v>
      </c>
      <c r="H17" s="108">
        <v>149</v>
      </c>
      <c r="I17" s="74">
        <v>5448812369.65</v>
      </c>
      <c r="J17" s="74">
        <v>5025628123.2</v>
      </c>
      <c r="K17" s="74">
        <v>4288915425.36</v>
      </c>
      <c r="L17" s="74">
        <v>3823829748.89</v>
      </c>
      <c r="M17" s="63">
        <f>L17/O17%</f>
        <v>104.57015636036115</v>
      </c>
      <c r="N17" s="56">
        <f>L17/$L$23%</f>
        <v>37.13644994435106</v>
      </c>
      <c r="O17" s="102">
        <f>Q17</f>
        <v>3656712280.0434847</v>
      </c>
      <c r="P17" s="100" t="s">
        <v>73</v>
      </c>
      <c r="Q17" s="139">
        <v>3656712280.0434847</v>
      </c>
      <c r="S17" s="52"/>
    </row>
    <row r="18" spans="1:19" ht="26.25" customHeight="1">
      <c r="A18" s="62" t="s">
        <v>43</v>
      </c>
      <c r="B18" s="108">
        <v>0</v>
      </c>
      <c r="C18" s="108">
        <v>162</v>
      </c>
      <c r="D18" s="74">
        <v>2488317847.67</v>
      </c>
      <c r="E18" s="74">
        <v>2028725789.52</v>
      </c>
      <c r="F18" s="74">
        <v>1688472998.72</v>
      </c>
      <c r="G18" s="108">
        <v>0</v>
      </c>
      <c r="H18" s="108">
        <v>83</v>
      </c>
      <c r="I18" s="74">
        <v>1887345059.62</v>
      </c>
      <c r="J18" s="74">
        <v>1533692804.7</v>
      </c>
      <c r="K18" s="74">
        <v>1368457869.34</v>
      </c>
      <c r="L18" s="74">
        <v>1214673036.62</v>
      </c>
      <c r="M18" s="63">
        <f aca="true" t="shared" si="0" ref="M18:M23">L18/O18%</f>
        <v>99.4509893564123</v>
      </c>
      <c r="N18" s="56">
        <f aca="true" t="shared" si="1" ref="N18:N23">L18/$L$23%</f>
        <v>11.796718835687148</v>
      </c>
      <c r="O18" s="102">
        <f aca="true" t="shared" si="2" ref="O18:O23">Q18</f>
        <v>1221378534.774407</v>
      </c>
      <c r="P18" s="100" t="s">
        <v>74</v>
      </c>
      <c r="Q18" s="140">
        <v>1221378534.774407</v>
      </c>
      <c r="S18" s="57"/>
    </row>
    <row r="19" spans="1:17" ht="26.25" customHeight="1">
      <c r="A19" s="62" t="s">
        <v>44</v>
      </c>
      <c r="B19" s="108">
        <v>0</v>
      </c>
      <c r="C19" s="108">
        <v>15</v>
      </c>
      <c r="D19" s="74">
        <v>2936245681.1</v>
      </c>
      <c r="E19" s="74">
        <v>2618234021.7</v>
      </c>
      <c r="F19" s="74">
        <v>1935469990.73</v>
      </c>
      <c r="G19" s="108">
        <v>0</v>
      </c>
      <c r="H19" s="108">
        <v>14</v>
      </c>
      <c r="I19" s="74">
        <v>2872875143.04</v>
      </c>
      <c r="J19" s="74">
        <v>2455521769.76</v>
      </c>
      <c r="K19" s="74">
        <v>1883869464.74</v>
      </c>
      <c r="L19" s="74">
        <v>1840228019.55</v>
      </c>
      <c r="M19" s="63">
        <f t="shared" si="0"/>
        <v>103.59357294195942</v>
      </c>
      <c r="N19" s="56">
        <f t="shared" si="1"/>
        <v>17.872013196730002</v>
      </c>
      <c r="O19" s="102">
        <f t="shared" si="2"/>
        <v>1776392074.6135747</v>
      </c>
      <c r="P19" s="100" t="s">
        <v>75</v>
      </c>
      <c r="Q19" s="140">
        <v>1776392074.6135747</v>
      </c>
    </row>
    <row r="20" spans="1:17" ht="26.25" customHeight="1">
      <c r="A20" s="62" t="s">
        <v>45</v>
      </c>
      <c r="B20" s="108">
        <v>0</v>
      </c>
      <c r="C20" s="108">
        <v>38</v>
      </c>
      <c r="D20" s="74">
        <v>5856867323.82</v>
      </c>
      <c r="E20" s="74">
        <v>5552722066.07</v>
      </c>
      <c r="F20" s="74">
        <v>3059731481.8</v>
      </c>
      <c r="G20" s="108">
        <v>0</v>
      </c>
      <c r="H20" s="108">
        <v>37</v>
      </c>
      <c r="I20" s="74">
        <v>4734926895.13</v>
      </c>
      <c r="J20" s="74">
        <v>4147299449.52</v>
      </c>
      <c r="K20" s="74">
        <v>3045233479.11</v>
      </c>
      <c r="L20" s="74">
        <v>3045233479.11</v>
      </c>
      <c r="M20" s="63">
        <f t="shared" si="0"/>
        <v>104.07664438975544</v>
      </c>
      <c r="N20" s="56">
        <f t="shared" si="1"/>
        <v>29.574842001963766</v>
      </c>
      <c r="O20" s="102">
        <f t="shared" si="2"/>
        <v>2925952788.894634</v>
      </c>
      <c r="P20" s="100" t="s">
        <v>76</v>
      </c>
      <c r="Q20" s="140">
        <v>2925952788.894634</v>
      </c>
    </row>
    <row r="21" spans="1:17" ht="26.25" customHeight="1">
      <c r="A21" s="62" t="s">
        <v>46</v>
      </c>
      <c r="B21" s="108">
        <v>0</v>
      </c>
      <c r="C21" s="108">
        <v>7</v>
      </c>
      <c r="D21" s="74">
        <v>323285382.15</v>
      </c>
      <c r="E21" s="74">
        <v>311995552.87</v>
      </c>
      <c r="F21" s="74">
        <v>298841363.42</v>
      </c>
      <c r="G21" s="108">
        <v>0</v>
      </c>
      <c r="H21" s="108">
        <v>7</v>
      </c>
      <c r="I21" s="74">
        <v>345522245.01</v>
      </c>
      <c r="J21" s="74">
        <v>329514654.72</v>
      </c>
      <c r="K21" s="74">
        <v>312077804.77</v>
      </c>
      <c r="L21" s="74">
        <v>277095146.07</v>
      </c>
      <c r="M21" s="63">
        <f t="shared" si="0"/>
        <v>97.85648215953712</v>
      </c>
      <c r="N21" s="56">
        <f t="shared" si="1"/>
        <v>2.69110569706675</v>
      </c>
      <c r="O21" s="102">
        <f t="shared" si="2"/>
        <v>283164834.822334</v>
      </c>
      <c r="P21" s="100" t="s">
        <v>77</v>
      </c>
      <c r="Q21" s="140">
        <v>283164834.822334</v>
      </c>
    </row>
    <row r="22" spans="1:17" ht="26.25" customHeight="1">
      <c r="A22" s="62" t="s">
        <v>47</v>
      </c>
      <c r="B22" s="108">
        <v>0</v>
      </c>
      <c r="C22" s="108">
        <v>18</v>
      </c>
      <c r="D22" s="74">
        <v>147771177.36</v>
      </c>
      <c r="E22" s="74">
        <v>147771177.36</v>
      </c>
      <c r="F22" s="74">
        <v>135508670.16</v>
      </c>
      <c r="G22" s="108">
        <v>1</v>
      </c>
      <c r="H22" s="108">
        <v>18</v>
      </c>
      <c r="I22" s="74">
        <v>112521455.17</v>
      </c>
      <c r="J22" s="74">
        <v>112521455.17</v>
      </c>
      <c r="K22" s="74">
        <v>112521455.17</v>
      </c>
      <c r="L22" s="74">
        <v>95643013.37</v>
      </c>
      <c r="M22" s="63">
        <f t="shared" si="0"/>
        <v>119.60801769242427</v>
      </c>
      <c r="N22" s="56">
        <f t="shared" si="1"/>
        <v>0.9288703242012671</v>
      </c>
      <c r="O22" s="102">
        <f t="shared" si="2"/>
        <v>79963714.15162902</v>
      </c>
      <c r="P22" s="100" t="s">
        <v>79</v>
      </c>
      <c r="Q22" s="140">
        <v>79963714.15162902</v>
      </c>
    </row>
    <row r="23" spans="1:17" s="20" customFormat="1" ht="26.25" customHeight="1">
      <c r="A23" s="64" t="s">
        <v>25</v>
      </c>
      <c r="B23" s="66">
        <f aca="true" t="shared" si="3" ref="B23:L23">SUM(B17:B22)</f>
        <v>0</v>
      </c>
      <c r="C23" s="66">
        <f t="shared" si="3"/>
        <v>455</v>
      </c>
      <c r="D23" s="126">
        <f>SUM(D17:D22)</f>
        <v>17573304958.3</v>
      </c>
      <c r="E23" s="126">
        <f t="shared" si="3"/>
        <v>16080088244.110003</v>
      </c>
      <c r="F23" s="126">
        <f t="shared" si="3"/>
        <v>11444842839.949999</v>
      </c>
      <c r="G23" s="127">
        <f t="shared" si="3"/>
        <v>3</v>
      </c>
      <c r="H23" s="127">
        <f t="shared" si="3"/>
        <v>308</v>
      </c>
      <c r="I23" s="126">
        <f t="shared" si="3"/>
        <v>15402003167.619999</v>
      </c>
      <c r="J23" s="126">
        <f t="shared" si="3"/>
        <v>13604178257.07</v>
      </c>
      <c r="K23" s="126">
        <f t="shared" si="3"/>
        <v>11011075498.49</v>
      </c>
      <c r="L23" s="126">
        <f t="shared" si="3"/>
        <v>10296702443.61</v>
      </c>
      <c r="M23" s="65">
        <f t="shared" si="0"/>
        <v>103.55142490396346</v>
      </c>
      <c r="N23" s="56">
        <f t="shared" si="1"/>
        <v>100</v>
      </c>
      <c r="O23" s="102">
        <f t="shared" si="2"/>
        <v>9943564227.300064</v>
      </c>
      <c r="P23" s="101" t="s">
        <v>78</v>
      </c>
      <c r="Q23" s="139">
        <v>9943564227.300064</v>
      </c>
    </row>
    <row r="24" ht="12.75">
      <c r="N24" s="3"/>
    </row>
    <row r="25" spans="1:14" ht="14.25" customHeight="1">
      <c r="A25" s="2" t="s">
        <v>26</v>
      </c>
      <c r="N25" s="4"/>
    </row>
    <row r="26" spans="1:15" ht="12.75">
      <c r="A26" s="2" t="s">
        <v>27</v>
      </c>
      <c r="N26" s="4"/>
      <c r="O26" s="131"/>
    </row>
    <row r="27" spans="1:17" ht="12.75">
      <c r="A27" s="2" t="s">
        <v>28</v>
      </c>
      <c r="N27" s="4"/>
      <c r="O27" s="67"/>
      <c r="Q27" s="73"/>
    </row>
    <row r="28" spans="15:17" ht="12.75">
      <c r="O28" s="141"/>
      <c r="Q28" s="70"/>
    </row>
    <row r="29" ht="12.75">
      <c r="O29" s="137"/>
    </row>
    <row r="30" spans="8:17" ht="12.75">
      <c r="H30" s="37"/>
      <c r="L30" s="97"/>
      <c r="Q30" s="57"/>
    </row>
    <row r="31" spans="12:17" ht="12.75">
      <c r="L31" s="55"/>
      <c r="Q31" s="57"/>
    </row>
    <row r="32" spans="2:17" ht="24" customHeight="1">
      <c r="B32" s="51"/>
      <c r="C32" s="51"/>
      <c r="D32" s="61"/>
      <c r="E32" s="61"/>
      <c r="F32" s="61"/>
      <c r="G32" s="51"/>
      <c r="H32" s="51"/>
      <c r="I32" s="61"/>
      <c r="J32" s="61"/>
      <c r="K32" s="61"/>
      <c r="L32" s="61"/>
      <c r="P32" s="106"/>
      <c r="Q32" s="70"/>
    </row>
    <row r="33" spans="15:17" ht="12.75">
      <c r="O33" s="131"/>
      <c r="P33" s="107"/>
      <c r="Q33" s="57"/>
    </row>
    <row r="34" spans="15:16" ht="12" customHeight="1">
      <c r="O34" s="57"/>
      <c r="P34" s="106"/>
    </row>
    <row r="35" spans="13:16" ht="12.75" customHeight="1">
      <c r="M35" s="96"/>
      <c r="P35" s="107"/>
    </row>
    <row r="36" spans="12:16" ht="26.25" customHeight="1">
      <c r="L36" s="68"/>
      <c r="M36" s="67"/>
      <c r="P36" s="106"/>
    </row>
    <row r="37" spans="12:15" ht="12.75">
      <c r="L37" s="68"/>
      <c r="M37" s="98"/>
      <c r="O37" s="55"/>
    </row>
    <row r="38" spans="12:13" ht="12.75">
      <c r="L38" s="68"/>
      <c r="M38" s="67"/>
    </row>
    <row r="39" spans="12:13" ht="12.75">
      <c r="L39" s="68"/>
      <c r="M39" s="57"/>
    </row>
    <row r="40" spans="12:13" ht="12.75">
      <c r="L40" s="68"/>
      <c r="M40" s="67"/>
    </row>
    <row r="41" spans="12:13" ht="12.75">
      <c r="L41" s="68"/>
      <c r="M41" s="67"/>
    </row>
    <row r="42" spans="12:13" ht="12.75">
      <c r="L42" s="68"/>
      <c r="M42" s="67"/>
    </row>
    <row r="53" ht="12.75">
      <c r="P53" s="12"/>
    </row>
    <row r="55" ht="12.75">
      <c r="P55" s="58"/>
    </row>
  </sheetData>
  <sheetProtection/>
  <mergeCells count="19">
    <mergeCell ref="O14:O16"/>
    <mergeCell ref="N14:N15"/>
    <mergeCell ref="A13:A15"/>
    <mergeCell ref="B13:F13"/>
    <mergeCell ref="G13:M13"/>
    <mergeCell ref="B14:C14"/>
    <mergeCell ref="D14:F14"/>
    <mergeCell ref="G14:H14"/>
    <mergeCell ref="I14:M14"/>
    <mergeCell ref="P14:P16"/>
    <mergeCell ref="D5:F5"/>
    <mergeCell ref="D7:F7"/>
    <mergeCell ref="D8:F8"/>
    <mergeCell ref="D6:F6"/>
    <mergeCell ref="G8:J8"/>
    <mergeCell ref="G7:J7"/>
    <mergeCell ref="G6:J6"/>
    <mergeCell ref="G5:J5"/>
    <mergeCell ref="N13:P13"/>
  </mergeCells>
  <hyperlinks>
    <hyperlink ref="B13" location="_ftn1" display="_ftn1"/>
    <hyperlink ref="L15" location="_ftn2" display="_ftn2"/>
    <hyperlink ref="M15" location="_ftn3" display="_ftn3"/>
    <hyperlink ref="A25" location="_ftnref1" display="_ftnref1"/>
    <hyperlink ref="A26" location="_ftnref2" display="_ftnref2"/>
    <hyperlink ref="A27" location="_ftnref3" display="_ftnref3"/>
  </hyperlink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view="pageBreakPreview" zoomScaleSheetLayoutView="100" zoomScalePageLayoutView="0" workbookViewId="0" topLeftCell="A1">
      <selection activeCell="A4" sqref="A4:F14"/>
    </sheetView>
  </sheetViews>
  <sheetFormatPr defaultColWidth="9.140625" defaultRowHeight="12.75"/>
  <cols>
    <col min="1" max="5" width="17.00390625" style="12" customWidth="1"/>
    <col min="6" max="6" width="16.57421875" style="12" customWidth="1"/>
    <col min="7" max="7" width="17.421875" style="12" customWidth="1"/>
    <col min="8" max="8" width="10.7109375" style="12" bestFit="1" customWidth="1"/>
    <col min="9" max="16384" width="9.140625" style="12" customWidth="1"/>
  </cols>
  <sheetData>
    <row r="2" ht="15.75">
      <c r="A2" s="11" t="s">
        <v>52</v>
      </c>
    </row>
    <row r="4" spans="1:6" ht="36.75" customHeight="1">
      <c r="A4" s="177" t="s">
        <v>29</v>
      </c>
      <c r="B4" s="177"/>
      <c r="C4" s="177"/>
      <c r="D4" s="177"/>
      <c r="E4" s="177"/>
      <c r="F4" s="177"/>
    </row>
    <row r="5" spans="1:6" ht="35.25" customHeight="1">
      <c r="A5" s="177" t="s">
        <v>30</v>
      </c>
      <c r="B5" s="178" t="s">
        <v>31</v>
      </c>
      <c r="C5" s="177" t="s">
        <v>32</v>
      </c>
      <c r="D5" s="178" t="s">
        <v>33</v>
      </c>
      <c r="E5" s="178" t="s">
        <v>34</v>
      </c>
      <c r="F5" s="177"/>
    </row>
    <row r="6" spans="1:6" ht="57.75" customHeight="1">
      <c r="A6" s="177"/>
      <c r="B6" s="178"/>
      <c r="C6" s="177"/>
      <c r="D6" s="178"/>
      <c r="E6" s="178"/>
      <c r="F6" s="177"/>
    </row>
    <row r="7" spans="1:6" ht="15" customHeight="1">
      <c r="A7" s="23" t="s">
        <v>35</v>
      </c>
      <c r="B7" s="23" t="s">
        <v>36</v>
      </c>
      <c r="C7" s="23" t="s">
        <v>37</v>
      </c>
      <c r="D7" s="23" t="s">
        <v>38</v>
      </c>
      <c r="E7" s="23" t="s">
        <v>39</v>
      </c>
      <c r="F7" s="16" t="s">
        <v>40</v>
      </c>
    </row>
    <row r="8" spans="1:8" ht="26.25" customHeight="1">
      <c r="A8" s="150">
        <v>4598149117.97</v>
      </c>
      <c r="B8" s="150">
        <v>4227359229.57</v>
      </c>
      <c r="C8" s="150">
        <v>3731432123.59</v>
      </c>
      <c r="D8" s="150">
        <v>3317438601.45</v>
      </c>
      <c r="E8" s="38">
        <f>D8/Tabl_1!O17%</f>
        <v>90.72189298444201</v>
      </c>
      <c r="F8" s="45" t="s">
        <v>42</v>
      </c>
      <c r="G8" s="76"/>
      <c r="H8" s="52"/>
    </row>
    <row r="9" spans="1:8" ht="26.25" customHeight="1">
      <c r="A9" s="150">
        <v>491509206.59</v>
      </c>
      <c r="B9" s="150">
        <v>400986117.8</v>
      </c>
      <c r="C9" s="150">
        <v>367382726.16</v>
      </c>
      <c r="D9" s="150">
        <v>357896606.46</v>
      </c>
      <c r="E9" s="38">
        <f>D9/Tabl_1!O18%</f>
        <v>29.302676956419965</v>
      </c>
      <c r="F9" s="45" t="s">
        <v>43</v>
      </c>
      <c r="G9" s="77"/>
      <c r="H9" s="52"/>
    </row>
    <row r="10" spans="1:8" ht="26.25" customHeight="1">
      <c r="A10" s="150">
        <v>2115721100.45</v>
      </c>
      <c r="B10" s="150">
        <v>1752450541.41</v>
      </c>
      <c r="C10" s="150">
        <v>1462336547.18</v>
      </c>
      <c r="D10" s="150">
        <v>1424427660.05</v>
      </c>
      <c r="E10" s="38">
        <f>D10/Tabl_1!O19%</f>
        <v>80.18655793428154</v>
      </c>
      <c r="F10" s="45" t="s">
        <v>44</v>
      </c>
      <c r="G10" s="76"/>
      <c r="H10" s="52"/>
    </row>
    <row r="11" spans="1:8" ht="26.25" customHeight="1">
      <c r="A11" s="150">
        <v>4196980558.93</v>
      </c>
      <c r="B11" s="150">
        <v>3639967140.53</v>
      </c>
      <c r="C11" s="150">
        <v>2716498103.72</v>
      </c>
      <c r="D11" s="150">
        <v>2716498103.72</v>
      </c>
      <c r="E11" s="38">
        <f>D11/Tabl_1!O20%</f>
        <v>92.84148787466383</v>
      </c>
      <c r="F11" s="45" t="s">
        <v>45</v>
      </c>
      <c r="G11" s="76"/>
      <c r="H11" s="52"/>
    </row>
    <row r="12" spans="1:8" ht="26.25" customHeight="1">
      <c r="A12" s="150">
        <v>51952367.03</v>
      </c>
      <c r="B12" s="150">
        <v>51221065.25</v>
      </c>
      <c r="C12" s="150">
        <v>50729665.46</v>
      </c>
      <c r="D12" s="150">
        <v>47337231.45</v>
      </c>
      <c r="E12" s="38">
        <f>D12/Tabl_1!O21%</f>
        <v>16.717199888079602</v>
      </c>
      <c r="F12" s="45" t="s">
        <v>46</v>
      </c>
      <c r="G12" s="77"/>
      <c r="H12" s="52"/>
    </row>
    <row r="13" spans="1:9" ht="26.25" customHeight="1">
      <c r="A13" s="150">
        <v>84546995.23</v>
      </c>
      <c r="B13" s="150">
        <v>84458343.58</v>
      </c>
      <c r="C13" s="150">
        <v>84458343.58</v>
      </c>
      <c r="D13" s="150">
        <v>71789591.87</v>
      </c>
      <c r="E13" s="38">
        <f>D13/Tabl_1!O22%</f>
        <v>89.77771059242065</v>
      </c>
      <c r="F13" s="45" t="s">
        <v>47</v>
      </c>
      <c r="I13" s="52"/>
    </row>
    <row r="14" spans="1:8" s="18" customFormat="1" ht="26.25" customHeight="1">
      <c r="A14" s="39">
        <f>SUM(A8:A13)</f>
        <v>11538859346.2</v>
      </c>
      <c r="B14" s="39">
        <f>SUM(B8:B13)</f>
        <v>10156442438.14</v>
      </c>
      <c r="C14" s="39">
        <f>SUM(C8:C13)</f>
        <v>8412837509.69</v>
      </c>
      <c r="D14" s="39">
        <f>SUM(D8:D13)</f>
        <v>7935387795</v>
      </c>
      <c r="E14" s="103">
        <f>D14/Tabl_1!O23%</f>
        <v>79.80425945470725</v>
      </c>
      <c r="F14" s="46" t="s">
        <v>25</v>
      </c>
      <c r="G14" s="81"/>
      <c r="H14" s="95"/>
    </row>
    <row r="15" ht="12.75">
      <c r="G15" s="78"/>
    </row>
    <row r="16" ht="12.75">
      <c r="G16" s="80"/>
    </row>
    <row r="17" ht="12.75">
      <c r="A17" s="2" t="s">
        <v>97</v>
      </c>
    </row>
    <row r="18" spans="1:10" ht="27.75" customHeight="1">
      <c r="A18" s="176" t="s">
        <v>27</v>
      </c>
      <c r="B18" s="176"/>
      <c r="C18" s="176"/>
      <c r="D18" s="176"/>
      <c r="E18" s="176"/>
      <c r="F18" s="176"/>
      <c r="G18" s="29"/>
      <c r="H18" s="29"/>
      <c r="I18" s="29"/>
      <c r="J18" s="29"/>
    </row>
    <row r="19" ht="14.25" customHeight="1">
      <c r="A19" s="2" t="s">
        <v>98</v>
      </c>
    </row>
    <row r="20" spans="1:4" ht="12.75">
      <c r="A20" s="52"/>
      <c r="B20" s="52"/>
      <c r="C20" s="52"/>
      <c r="D20" s="52"/>
    </row>
    <row r="22" spans="1:4" ht="12.75">
      <c r="A22" s="52"/>
      <c r="B22" s="52"/>
      <c r="C22" s="52"/>
      <c r="D22" s="52"/>
    </row>
    <row r="23" spans="1:4" ht="12.75">
      <c r="A23" s="52"/>
      <c r="B23" s="52"/>
      <c r="C23" s="52"/>
      <c r="D23" s="52"/>
    </row>
    <row r="24" spans="1:4" ht="12.75">
      <c r="A24" s="52"/>
      <c r="B24" s="52"/>
      <c r="C24" s="52"/>
      <c r="D24" s="52"/>
    </row>
    <row r="25" ht="12.75">
      <c r="D25" s="52"/>
    </row>
    <row r="31" ht="12.75">
      <c r="E31" s="79"/>
    </row>
    <row r="32" ht="12.75">
      <c r="E32" s="79"/>
    </row>
  </sheetData>
  <sheetProtection/>
  <mergeCells count="8">
    <mergeCell ref="A18:F18"/>
    <mergeCell ref="A4:E4"/>
    <mergeCell ref="F4:F6"/>
    <mergeCell ref="A5:A6"/>
    <mergeCell ref="B5:B6"/>
    <mergeCell ref="C5:C6"/>
    <mergeCell ref="D5:D6"/>
    <mergeCell ref="E5:E6"/>
  </mergeCells>
  <hyperlinks>
    <hyperlink ref="B5" location="_ftn1" display="_ftn1"/>
    <hyperlink ref="D5" location="_ftn2" display="_ftn2"/>
    <hyperlink ref="E5" location="_ftn3" display="_ftn3"/>
    <hyperlink ref="A17" location="_ftnref1" display="_ftnref1"/>
    <hyperlink ref="A18" location="_ftnref2" display="_ftnref2"/>
    <hyperlink ref="A19" location="_ftnref3" display="_ftnref3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SheetLayoutView="100" zoomScalePageLayoutView="0" workbookViewId="0" topLeftCell="A52">
      <selection activeCell="A69" sqref="A69"/>
    </sheetView>
  </sheetViews>
  <sheetFormatPr defaultColWidth="9.140625" defaultRowHeight="12.75"/>
  <cols>
    <col min="1" max="1" width="23.28125" style="27" customWidth="1"/>
    <col min="2" max="2" width="9.8515625" style="27" customWidth="1"/>
    <col min="3" max="3" width="9.57421875" style="27" customWidth="1"/>
    <col min="4" max="4" width="16.8515625" style="27" customWidth="1"/>
    <col min="5" max="5" width="17.28125" style="27" customWidth="1"/>
    <col min="6" max="6" width="18.00390625" style="27" customWidth="1"/>
    <col min="7" max="7" width="10.140625" style="27" customWidth="1"/>
    <col min="8" max="8" width="10.421875" style="27" customWidth="1"/>
    <col min="9" max="9" width="17.28125" style="27" customWidth="1"/>
    <col min="10" max="10" width="17.7109375" style="27" customWidth="1"/>
    <col min="11" max="11" width="17.28125" style="27" bestFit="1" customWidth="1"/>
    <col min="12" max="12" width="17.28125" style="27" customWidth="1"/>
    <col min="13" max="13" width="14.57421875" style="27" customWidth="1"/>
    <col min="14" max="16384" width="9.140625" style="27" customWidth="1"/>
  </cols>
  <sheetData>
    <row r="1" ht="13.5" customHeight="1">
      <c r="A1" s="26" t="s">
        <v>94</v>
      </c>
    </row>
    <row r="2" spans="1:13" s="28" customFormat="1" ht="15" customHeight="1">
      <c r="A2" s="177"/>
      <c r="B2" s="186" t="s">
        <v>88</v>
      </c>
      <c r="C2" s="187"/>
      <c r="D2" s="187"/>
      <c r="E2" s="187"/>
      <c r="F2" s="188"/>
      <c r="G2" s="185" t="s">
        <v>1</v>
      </c>
      <c r="H2" s="189"/>
      <c r="I2" s="189"/>
      <c r="J2" s="189"/>
      <c r="K2" s="189"/>
      <c r="L2" s="189"/>
      <c r="M2" s="182"/>
    </row>
    <row r="3" spans="1:13" s="28" customFormat="1" ht="15" customHeight="1">
      <c r="A3" s="177"/>
      <c r="B3" s="185" t="s">
        <v>2</v>
      </c>
      <c r="C3" s="189"/>
      <c r="D3" s="185" t="s">
        <v>3</v>
      </c>
      <c r="E3" s="189"/>
      <c r="F3" s="182"/>
      <c r="G3" s="185" t="s">
        <v>4</v>
      </c>
      <c r="H3" s="182"/>
      <c r="I3" s="185" t="s">
        <v>3</v>
      </c>
      <c r="J3" s="189"/>
      <c r="K3" s="189"/>
      <c r="L3" s="189"/>
      <c r="M3" s="182"/>
    </row>
    <row r="4" spans="1:13" s="28" customFormat="1" ht="37.5" customHeight="1">
      <c r="A4" s="177"/>
      <c r="B4" s="177" t="s">
        <v>53</v>
      </c>
      <c r="C4" s="177" t="s">
        <v>54</v>
      </c>
      <c r="D4" s="185" t="s">
        <v>8</v>
      </c>
      <c r="E4" s="179" t="s">
        <v>57</v>
      </c>
      <c r="F4" s="182" t="s">
        <v>96</v>
      </c>
      <c r="G4" s="183" t="s">
        <v>53</v>
      </c>
      <c r="H4" s="179" t="s">
        <v>54</v>
      </c>
      <c r="I4" s="182" t="s">
        <v>8</v>
      </c>
      <c r="J4" s="177" t="s">
        <v>9</v>
      </c>
      <c r="K4" s="177" t="s">
        <v>32</v>
      </c>
      <c r="L4" s="181" t="s">
        <v>99</v>
      </c>
      <c r="M4" s="181" t="s">
        <v>89</v>
      </c>
    </row>
    <row r="5" spans="1:14" s="28" customFormat="1" ht="36.75" customHeight="1">
      <c r="A5" s="177"/>
      <c r="B5" s="177"/>
      <c r="C5" s="177"/>
      <c r="D5" s="185"/>
      <c r="E5" s="180"/>
      <c r="F5" s="182"/>
      <c r="G5" s="184"/>
      <c r="H5" s="180"/>
      <c r="I5" s="182"/>
      <c r="J5" s="177"/>
      <c r="K5" s="177"/>
      <c r="L5" s="181"/>
      <c r="M5" s="181"/>
      <c r="N5" s="33"/>
    </row>
    <row r="6" spans="1:13" ht="12">
      <c r="A6" s="5" t="s">
        <v>12</v>
      </c>
      <c r="B6" s="5" t="s">
        <v>13</v>
      </c>
      <c r="C6" s="5" t="s">
        <v>14</v>
      </c>
      <c r="D6" s="5" t="s">
        <v>15</v>
      </c>
      <c r="E6" s="9" t="s">
        <v>16</v>
      </c>
      <c r="F6" s="5" t="s">
        <v>17</v>
      </c>
      <c r="G6" s="5" t="s">
        <v>18</v>
      </c>
      <c r="H6" s="9" t="s">
        <v>19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</row>
    <row r="7" spans="1:13" ht="15" customHeight="1">
      <c r="A7" s="47" t="s">
        <v>42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28" customFormat="1" ht="15" customHeight="1">
      <c r="A8" s="42" t="s">
        <v>58</v>
      </c>
      <c r="B8" s="120">
        <v>0</v>
      </c>
      <c r="C8" s="120">
        <v>55</v>
      </c>
      <c r="D8" s="117">
        <v>1902779669.92</v>
      </c>
      <c r="E8" s="117">
        <v>1782512028.21</v>
      </c>
      <c r="F8" s="117">
        <v>1462016509.24</v>
      </c>
      <c r="G8" s="120">
        <v>0</v>
      </c>
      <c r="H8" s="120">
        <v>49</v>
      </c>
      <c r="I8" s="117">
        <v>1811955410.2</v>
      </c>
      <c r="J8" s="117">
        <v>1685860525.24</v>
      </c>
      <c r="K8" s="117">
        <v>1403310783.97</v>
      </c>
      <c r="L8" s="117">
        <v>1269809286.38</v>
      </c>
      <c r="M8" s="83" t="s">
        <v>80</v>
      </c>
    </row>
    <row r="9" spans="1:13" s="28" customFormat="1" ht="15" customHeight="1">
      <c r="A9" s="42" t="s">
        <v>59</v>
      </c>
      <c r="B9" s="120">
        <v>0</v>
      </c>
      <c r="C9" s="120">
        <v>34</v>
      </c>
      <c r="D9" s="117">
        <v>1627908788.53</v>
      </c>
      <c r="E9" s="117">
        <v>1448097294.68</v>
      </c>
      <c r="F9" s="117">
        <v>1037765985.91</v>
      </c>
      <c r="G9" s="120">
        <v>2</v>
      </c>
      <c r="H9" s="120">
        <v>27</v>
      </c>
      <c r="I9" s="117">
        <v>1470481591</v>
      </c>
      <c r="J9" s="117">
        <v>1270665423.13</v>
      </c>
      <c r="K9" s="117">
        <v>957227584.2</v>
      </c>
      <c r="L9" s="117">
        <v>851776099.16</v>
      </c>
      <c r="M9" s="83" t="s">
        <v>80</v>
      </c>
    </row>
    <row r="10" spans="1:13" s="28" customFormat="1" ht="15" customHeight="1">
      <c r="A10" s="42" t="s">
        <v>60</v>
      </c>
      <c r="B10" s="120">
        <v>0</v>
      </c>
      <c r="C10" s="120">
        <v>17</v>
      </c>
      <c r="D10" s="117">
        <v>727191952.27</v>
      </c>
      <c r="E10" s="117">
        <v>673864916.2</v>
      </c>
      <c r="F10" s="117">
        <v>542589219.57</v>
      </c>
      <c r="G10" s="120">
        <v>0</v>
      </c>
      <c r="H10" s="120">
        <v>15</v>
      </c>
      <c r="I10" s="117">
        <v>695178410.33</v>
      </c>
      <c r="J10" s="117">
        <v>649172489.81</v>
      </c>
      <c r="K10" s="117">
        <v>600316148.75</v>
      </c>
      <c r="L10" s="117">
        <v>534597049.95</v>
      </c>
      <c r="M10" s="83" t="s">
        <v>80</v>
      </c>
    </row>
    <row r="11" spans="1:13" s="28" customFormat="1" ht="15" customHeight="1">
      <c r="A11" s="42" t="s">
        <v>62</v>
      </c>
      <c r="B11" s="120">
        <v>0</v>
      </c>
      <c r="C11" s="120">
        <v>13</v>
      </c>
      <c r="D11" s="117">
        <v>578987369.15</v>
      </c>
      <c r="E11" s="117">
        <v>576685551.41</v>
      </c>
      <c r="F11" s="117">
        <v>464923492.32</v>
      </c>
      <c r="G11" s="120">
        <v>0</v>
      </c>
      <c r="H11" s="120">
        <v>12</v>
      </c>
      <c r="I11" s="117">
        <v>556209977.21</v>
      </c>
      <c r="J11" s="117">
        <v>550257260.16</v>
      </c>
      <c r="K11" s="117">
        <v>507187239.35</v>
      </c>
      <c r="L11" s="117">
        <v>449534897.47</v>
      </c>
      <c r="M11" s="83" t="s">
        <v>80</v>
      </c>
    </row>
    <row r="12" spans="1:13" s="28" customFormat="1" ht="15" customHeight="1">
      <c r="A12" s="42" t="s">
        <v>61</v>
      </c>
      <c r="B12" s="120">
        <v>0</v>
      </c>
      <c r="C12" s="120">
        <v>9</v>
      </c>
      <c r="D12" s="117">
        <v>545929684.93</v>
      </c>
      <c r="E12" s="117">
        <v>508731468.21</v>
      </c>
      <c r="F12" s="117">
        <v>413594151.15</v>
      </c>
      <c r="G12" s="120">
        <v>0</v>
      </c>
      <c r="H12" s="120">
        <v>7</v>
      </c>
      <c r="I12" s="117">
        <v>530650736.72</v>
      </c>
      <c r="J12" s="117">
        <v>486942654.89</v>
      </c>
      <c r="K12" s="117">
        <v>448801602.21</v>
      </c>
      <c r="L12" s="117">
        <v>399228261.4</v>
      </c>
      <c r="M12" s="83" t="s">
        <v>80</v>
      </c>
    </row>
    <row r="13" spans="1:13" s="34" customFormat="1" ht="15" customHeight="1">
      <c r="A13" s="43" t="s">
        <v>55</v>
      </c>
      <c r="B13" s="121">
        <f>B8+B9+B10+B11+B12+B14</f>
        <v>0</v>
      </c>
      <c r="C13" s="121">
        <f>C8+C9+C10+C11+C12+C14</f>
        <v>215</v>
      </c>
      <c r="D13" s="124">
        <f>D8+D9+D10+D11+D12+D14</f>
        <v>5820817546.2</v>
      </c>
      <c r="E13" s="124">
        <f aca="true" t="shared" si="0" ref="E13:L13">E8+E9+E10+E11+E12+E14</f>
        <v>5420639636.59</v>
      </c>
      <c r="F13" s="124">
        <f t="shared" si="0"/>
        <v>4326818335.120001</v>
      </c>
      <c r="G13" s="121">
        <f t="shared" si="0"/>
        <v>2</v>
      </c>
      <c r="H13" s="121">
        <f>H8+H9+H10+H11+H12+H14</f>
        <v>149</v>
      </c>
      <c r="I13" s="124">
        <f t="shared" si="0"/>
        <v>5448812369.65</v>
      </c>
      <c r="J13" s="124">
        <f t="shared" si="0"/>
        <v>5025628123.2</v>
      </c>
      <c r="K13" s="124">
        <f t="shared" si="0"/>
        <v>4288915425.36</v>
      </c>
      <c r="L13" s="124">
        <f t="shared" si="0"/>
        <v>3823829748.8900003</v>
      </c>
      <c r="M13" s="84">
        <f>L13/Tabl_1!O17%</f>
        <v>104.57015636036117</v>
      </c>
    </row>
    <row r="14" spans="1:13" s="28" customFormat="1" ht="77.25" customHeight="1">
      <c r="A14" s="42" t="s">
        <v>56</v>
      </c>
      <c r="B14" s="116">
        <v>0</v>
      </c>
      <c r="C14" s="116">
        <v>87</v>
      </c>
      <c r="D14" s="117">
        <v>438020081.4</v>
      </c>
      <c r="E14" s="117">
        <v>430748377.88</v>
      </c>
      <c r="F14" s="117">
        <v>405928976.93</v>
      </c>
      <c r="G14" s="120">
        <v>0</v>
      </c>
      <c r="H14" s="120">
        <v>39</v>
      </c>
      <c r="I14" s="117">
        <v>384336244.19</v>
      </c>
      <c r="J14" s="117">
        <v>382729769.97</v>
      </c>
      <c r="K14" s="117">
        <v>372072066.88</v>
      </c>
      <c r="L14" s="117">
        <v>318884154.53</v>
      </c>
      <c r="M14" s="83" t="s">
        <v>80</v>
      </c>
    </row>
    <row r="15" spans="1:13" s="28" customFormat="1" ht="15" customHeight="1">
      <c r="A15" s="47" t="s">
        <v>43</v>
      </c>
      <c r="B15" s="47"/>
      <c r="C15" s="47"/>
      <c r="D15" s="47"/>
      <c r="E15" s="47"/>
      <c r="F15" s="47"/>
      <c r="G15" s="48">
        <v>0</v>
      </c>
      <c r="H15" s="48">
        <v>25</v>
      </c>
      <c r="I15" s="47">
        <v>1391242827.63</v>
      </c>
      <c r="J15" s="47">
        <v>1216032002.52</v>
      </c>
      <c r="K15" s="47">
        <v>914329079.45</v>
      </c>
      <c r="L15" s="47"/>
      <c r="M15" s="85"/>
    </row>
    <row r="16" spans="1:13" s="28" customFormat="1" ht="15" customHeight="1">
      <c r="A16" s="42" t="s">
        <v>58</v>
      </c>
      <c r="B16" s="120">
        <v>0</v>
      </c>
      <c r="C16" s="120">
        <v>37</v>
      </c>
      <c r="D16" s="117">
        <v>589870919.04</v>
      </c>
      <c r="E16" s="117">
        <v>479023879.91</v>
      </c>
      <c r="F16" s="117">
        <v>407000871.04</v>
      </c>
      <c r="G16" s="120">
        <v>0</v>
      </c>
      <c r="H16" s="120">
        <v>23</v>
      </c>
      <c r="I16" s="117">
        <v>507979054.59</v>
      </c>
      <c r="J16" s="117">
        <v>412080483.8</v>
      </c>
      <c r="K16" s="117">
        <v>363168006.37</v>
      </c>
      <c r="L16" s="117">
        <v>322041211.36</v>
      </c>
      <c r="M16" s="83" t="s">
        <v>80</v>
      </c>
    </row>
    <row r="17" spans="1:13" s="28" customFormat="1" ht="15" customHeight="1">
      <c r="A17" s="42" t="s">
        <v>59</v>
      </c>
      <c r="B17" s="120">
        <v>0</v>
      </c>
      <c r="C17" s="120">
        <v>47</v>
      </c>
      <c r="D17" s="117">
        <v>561798828.435</v>
      </c>
      <c r="E17" s="117">
        <v>459212425.15</v>
      </c>
      <c r="F17" s="117">
        <v>373500311.135</v>
      </c>
      <c r="G17" s="120">
        <v>0</v>
      </c>
      <c r="H17" s="120">
        <v>31</v>
      </c>
      <c r="I17" s="117">
        <v>456791155.12</v>
      </c>
      <c r="J17" s="117">
        <v>370724875.45</v>
      </c>
      <c r="K17" s="117">
        <v>322764141.05</v>
      </c>
      <c r="L17" s="117">
        <v>285491788.75</v>
      </c>
      <c r="M17" s="83" t="s">
        <v>80</v>
      </c>
    </row>
    <row r="18" spans="1:13" s="28" customFormat="1" ht="15" customHeight="1">
      <c r="A18" s="42" t="s">
        <v>60</v>
      </c>
      <c r="B18" s="120">
        <v>0</v>
      </c>
      <c r="C18" s="120">
        <v>30</v>
      </c>
      <c r="D18" s="117">
        <v>499048150.735</v>
      </c>
      <c r="E18" s="117">
        <v>406858788.24</v>
      </c>
      <c r="F18" s="117">
        <v>329596110.625</v>
      </c>
      <c r="G18" s="120">
        <v>0</v>
      </c>
      <c r="H18" s="120">
        <v>11</v>
      </c>
      <c r="I18" s="117">
        <v>330611321.04</v>
      </c>
      <c r="J18" s="117">
        <v>269211404.5</v>
      </c>
      <c r="K18" s="117">
        <v>239413458.55</v>
      </c>
      <c r="L18" s="117">
        <v>212206467.95</v>
      </c>
      <c r="M18" s="83" t="s">
        <v>80</v>
      </c>
    </row>
    <row r="19" spans="1:13" s="28" customFormat="1" ht="15" customHeight="1">
      <c r="A19" s="42" t="s">
        <v>62</v>
      </c>
      <c r="B19" s="120">
        <v>0</v>
      </c>
      <c r="C19" s="120">
        <v>15</v>
      </c>
      <c r="D19" s="117">
        <v>376622691.12</v>
      </c>
      <c r="E19" s="117">
        <v>306865385.44</v>
      </c>
      <c r="F19" s="117">
        <v>276577365.2</v>
      </c>
      <c r="G19" s="120">
        <v>0</v>
      </c>
      <c r="H19" s="120">
        <v>10</v>
      </c>
      <c r="I19" s="117">
        <v>375484045.59</v>
      </c>
      <c r="J19" s="117">
        <v>305024167.54</v>
      </c>
      <c r="K19" s="117">
        <v>278629435.92</v>
      </c>
      <c r="L19" s="117">
        <v>248152135.76</v>
      </c>
      <c r="M19" s="83" t="s">
        <v>80</v>
      </c>
    </row>
    <row r="20" spans="1:13" s="28" customFormat="1" ht="15" customHeight="1">
      <c r="A20" s="42" t="s">
        <v>61</v>
      </c>
      <c r="B20" s="120">
        <v>0</v>
      </c>
      <c r="C20" s="120">
        <v>34</v>
      </c>
      <c r="D20" s="117">
        <v>460977258.34</v>
      </c>
      <c r="E20" s="117">
        <v>376765310.78</v>
      </c>
      <c r="F20" s="117">
        <v>301798340.72</v>
      </c>
      <c r="G20" s="120">
        <v>0</v>
      </c>
      <c r="H20" s="120">
        <v>8</v>
      </c>
      <c r="I20" s="117">
        <v>216479483.28</v>
      </c>
      <c r="J20" s="117">
        <v>176651873.41</v>
      </c>
      <c r="K20" s="117">
        <v>164482827.45</v>
      </c>
      <c r="L20" s="117">
        <v>146781432.8</v>
      </c>
      <c r="M20" s="83" t="s">
        <v>80</v>
      </c>
    </row>
    <row r="21" spans="1:13" s="28" customFormat="1" ht="15" customHeight="1">
      <c r="A21" s="42" t="s">
        <v>55</v>
      </c>
      <c r="B21" s="121">
        <f>SUM(B16:B20)+B22</f>
        <v>0</v>
      </c>
      <c r="C21" s="129">
        <f>SUM(C16:C20)+C22</f>
        <v>163</v>
      </c>
      <c r="D21" s="122">
        <f>SUM(D16:D20)+D22</f>
        <v>2488317847.67</v>
      </c>
      <c r="E21" s="122">
        <f>SUM(E16:E20)+E22</f>
        <v>2028725789.52</v>
      </c>
      <c r="F21" s="122">
        <f>SUM(F16:F20)+F22</f>
        <v>1688472998.72</v>
      </c>
      <c r="G21" s="121">
        <f aca="true" t="shared" si="1" ref="G21:L21">SUM(G16:G20)+G22</f>
        <v>0</v>
      </c>
      <c r="H21" s="121">
        <f t="shared" si="1"/>
        <v>83</v>
      </c>
      <c r="I21" s="122">
        <f t="shared" si="1"/>
        <v>1887345059.62</v>
      </c>
      <c r="J21" s="122">
        <f t="shared" si="1"/>
        <v>1533692804.7</v>
      </c>
      <c r="K21" s="122">
        <f t="shared" si="1"/>
        <v>1368457869.3400002</v>
      </c>
      <c r="L21" s="122">
        <f t="shared" si="1"/>
        <v>1214673036.62</v>
      </c>
      <c r="M21" s="84">
        <f>L21/Tabl_1!O18%</f>
        <v>99.4509893564123</v>
      </c>
    </row>
    <row r="22" spans="1:13" s="28" customFormat="1" ht="77.25" customHeight="1">
      <c r="A22" s="42" t="s">
        <v>56</v>
      </c>
      <c r="B22" s="118">
        <v>0</v>
      </c>
      <c r="C22" s="129">
        <v>0</v>
      </c>
      <c r="D22" s="122">
        <v>0</v>
      </c>
      <c r="E22" s="122">
        <v>0</v>
      </c>
      <c r="F22" s="122">
        <v>0</v>
      </c>
      <c r="G22" s="121">
        <v>0</v>
      </c>
      <c r="H22" s="121">
        <v>0</v>
      </c>
      <c r="I22" s="123">
        <v>0</v>
      </c>
      <c r="J22" s="123">
        <v>0</v>
      </c>
      <c r="K22" s="123">
        <v>0</v>
      </c>
      <c r="L22" s="123">
        <v>0</v>
      </c>
      <c r="M22" s="83" t="s">
        <v>80</v>
      </c>
    </row>
    <row r="23" spans="1:13" s="28" customFormat="1" ht="15" customHeight="1">
      <c r="A23" s="47" t="s">
        <v>44</v>
      </c>
      <c r="B23" s="47"/>
      <c r="C23" s="47"/>
      <c r="D23" s="47"/>
      <c r="E23" s="47"/>
      <c r="F23" s="47"/>
      <c r="G23" s="48"/>
      <c r="H23" s="48"/>
      <c r="I23" s="47"/>
      <c r="J23" s="47"/>
      <c r="K23" s="47"/>
      <c r="L23" s="47"/>
      <c r="M23" s="85"/>
    </row>
    <row r="24" spans="1:13" s="28" customFormat="1" ht="15" customHeight="1">
      <c r="A24" s="42" t="s">
        <v>58</v>
      </c>
      <c r="B24" s="120">
        <v>0</v>
      </c>
      <c r="C24" s="120">
        <v>4</v>
      </c>
      <c r="D24" s="122">
        <v>698535734.84</v>
      </c>
      <c r="E24" s="122">
        <v>625833188.83</v>
      </c>
      <c r="F24" s="122">
        <v>434612364.78</v>
      </c>
      <c r="G24" s="120">
        <v>0</v>
      </c>
      <c r="H24" s="120">
        <v>4</v>
      </c>
      <c r="I24" s="122">
        <v>641455720.43</v>
      </c>
      <c r="J24" s="122">
        <v>550966022.27</v>
      </c>
      <c r="K24" s="122">
        <v>410364069.07</v>
      </c>
      <c r="L24" s="122">
        <v>401245837.97</v>
      </c>
      <c r="M24" s="83" t="s">
        <v>80</v>
      </c>
    </row>
    <row r="25" spans="1:13" s="28" customFormat="1" ht="15" customHeight="1">
      <c r="A25" s="42" t="s">
        <v>59</v>
      </c>
      <c r="B25" s="120">
        <v>0</v>
      </c>
      <c r="C25" s="120">
        <v>3</v>
      </c>
      <c r="D25" s="122">
        <v>700303258.58</v>
      </c>
      <c r="E25" s="122">
        <v>663345902.13</v>
      </c>
      <c r="F25" s="122">
        <v>499876166.06</v>
      </c>
      <c r="G25" s="120">
        <v>0</v>
      </c>
      <c r="H25" s="120">
        <v>3</v>
      </c>
      <c r="I25" s="122">
        <v>650599031.26</v>
      </c>
      <c r="J25" s="122">
        <v>606373699.42</v>
      </c>
      <c r="K25" s="122">
        <v>468678082.9</v>
      </c>
      <c r="L25" s="122">
        <v>459059582.41</v>
      </c>
      <c r="M25" s="83" t="s">
        <v>80</v>
      </c>
    </row>
    <row r="26" spans="1:13" s="28" customFormat="1" ht="15" customHeight="1">
      <c r="A26" s="42" t="s">
        <v>60</v>
      </c>
      <c r="B26" s="120">
        <v>0</v>
      </c>
      <c r="C26" s="120">
        <v>2</v>
      </c>
      <c r="D26" s="122">
        <v>339663753.41</v>
      </c>
      <c r="E26" s="122">
        <v>317646340.95</v>
      </c>
      <c r="F26" s="122">
        <v>235331072.9</v>
      </c>
      <c r="G26" s="120">
        <v>0</v>
      </c>
      <c r="H26" s="120">
        <v>2</v>
      </c>
      <c r="I26" s="122">
        <v>352603631.05</v>
      </c>
      <c r="J26" s="122">
        <v>316706431.63</v>
      </c>
      <c r="K26" s="122">
        <v>255231289.13</v>
      </c>
      <c r="L26" s="122">
        <v>255231289.13</v>
      </c>
      <c r="M26" s="83" t="s">
        <v>80</v>
      </c>
    </row>
    <row r="27" spans="1:13" s="28" customFormat="1" ht="15" customHeight="1">
      <c r="A27" s="42" t="s">
        <v>62</v>
      </c>
      <c r="B27" s="120">
        <v>0</v>
      </c>
      <c r="C27" s="120">
        <v>3</v>
      </c>
      <c r="D27" s="122">
        <v>665084823.93</v>
      </c>
      <c r="E27" s="122">
        <v>548850995.01</v>
      </c>
      <c r="F27" s="122">
        <v>438512110.53</v>
      </c>
      <c r="G27" s="120">
        <v>0</v>
      </c>
      <c r="H27" s="120">
        <v>3</v>
      </c>
      <c r="I27" s="122">
        <v>691105515.74</v>
      </c>
      <c r="J27" s="122">
        <v>560549267.63</v>
      </c>
      <c r="K27" s="122">
        <v>443120199.71</v>
      </c>
      <c r="L27" s="122">
        <v>429210823.09</v>
      </c>
      <c r="M27" s="83" t="s">
        <v>80</v>
      </c>
    </row>
    <row r="28" spans="1:13" s="28" customFormat="1" ht="15" customHeight="1">
      <c r="A28" s="42" t="s">
        <v>61</v>
      </c>
      <c r="B28" s="120">
        <v>0</v>
      </c>
      <c r="C28" s="120">
        <v>3</v>
      </c>
      <c r="D28" s="122">
        <v>532658110.34</v>
      </c>
      <c r="E28" s="122">
        <v>462557594.78</v>
      </c>
      <c r="F28" s="122">
        <v>327138276.46</v>
      </c>
      <c r="G28" s="120">
        <v>0</v>
      </c>
      <c r="H28" s="120">
        <v>2</v>
      </c>
      <c r="I28" s="122">
        <v>537111244.56</v>
      </c>
      <c r="J28" s="122">
        <v>420926348.81</v>
      </c>
      <c r="K28" s="122">
        <v>306475823.93</v>
      </c>
      <c r="L28" s="122">
        <v>295480486.95</v>
      </c>
      <c r="M28" s="83" t="s">
        <v>80</v>
      </c>
    </row>
    <row r="29" spans="1:13" s="28" customFormat="1" ht="15" customHeight="1">
      <c r="A29" s="42" t="s">
        <v>55</v>
      </c>
      <c r="B29" s="121">
        <f>SUM(B24:B28)+B30</f>
        <v>0</v>
      </c>
      <c r="C29" s="121">
        <f aca="true" t="shared" si="2" ref="C29:L29">SUM(C24:C28)+C30</f>
        <v>15</v>
      </c>
      <c r="D29" s="122">
        <f>SUM(D24:D28)+D30</f>
        <v>2936245681.1000004</v>
      </c>
      <c r="E29" s="122">
        <f t="shared" si="2"/>
        <v>2618234021.7</v>
      </c>
      <c r="F29" s="122">
        <f t="shared" si="2"/>
        <v>1935469990.73</v>
      </c>
      <c r="G29" s="121">
        <f t="shared" si="2"/>
        <v>0</v>
      </c>
      <c r="H29" s="121">
        <f t="shared" si="2"/>
        <v>14</v>
      </c>
      <c r="I29" s="122">
        <f t="shared" si="2"/>
        <v>2872875143.04</v>
      </c>
      <c r="J29" s="122">
        <f t="shared" si="2"/>
        <v>2455521769.76</v>
      </c>
      <c r="K29" s="122">
        <f t="shared" si="2"/>
        <v>1883869464.74</v>
      </c>
      <c r="L29" s="122">
        <f t="shared" si="2"/>
        <v>1840228019.5500002</v>
      </c>
      <c r="M29" s="75">
        <f>L29/Tabl_1!O19%</f>
        <v>103.59357294195944</v>
      </c>
    </row>
    <row r="30" spans="1:13" s="28" customFormat="1" ht="77.25" customHeight="1">
      <c r="A30" s="42" t="s">
        <v>56</v>
      </c>
      <c r="B30" s="118">
        <v>0</v>
      </c>
      <c r="C30" s="118">
        <v>0</v>
      </c>
      <c r="D30" s="122">
        <v>0</v>
      </c>
      <c r="E30" s="122">
        <v>0</v>
      </c>
      <c r="F30" s="122">
        <v>0</v>
      </c>
      <c r="G30" s="121">
        <v>0</v>
      </c>
      <c r="H30" s="121">
        <v>0</v>
      </c>
      <c r="I30" s="123">
        <v>0</v>
      </c>
      <c r="J30" s="123">
        <v>0</v>
      </c>
      <c r="K30" s="123">
        <v>0</v>
      </c>
      <c r="L30" s="123">
        <v>0</v>
      </c>
      <c r="M30" s="83" t="s">
        <v>80</v>
      </c>
    </row>
    <row r="31" spans="1:13" s="28" customFormat="1" ht="15" customHeight="1">
      <c r="A31" s="45" t="s">
        <v>45</v>
      </c>
      <c r="B31" s="47"/>
      <c r="C31" s="47"/>
      <c r="D31" s="47"/>
      <c r="E31" s="47"/>
      <c r="F31" s="47"/>
      <c r="G31" s="48"/>
      <c r="H31" s="48"/>
      <c r="I31" s="47"/>
      <c r="J31" s="47"/>
      <c r="K31" s="47"/>
      <c r="L31" s="47"/>
      <c r="M31" s="30"/>
    </row>
    <row r="32" spans="1:13" s="28" customFormat="1" ht="15" customHeight="1">
      <c r="A32" s="42" t="s">
        <v>58</v>
      </c>
      <c r="B32" s="120">
        <v>0</v>
      </c>
      <c r="C32" s="120">
        <v>11</v>
      </c>
      <c r="D32" s="92">
        <v>1552594164.45</v>
      </c>
      <c r="E32" s="92">
        <v>1437889213.68</v>
      </c>
      <c r="F32" s="92">
        <v>961125648.95</v>
      </c>
      <c r="G32" s="120">
        <v>0</v>
      </c>
      <c r="H32" s="120">
        <v>11</v>
      </c>
      <c r="I32" s="92">
        <v>1166410614.53</v>
      </c>
      <c r="J32" s="92">
        <v>1034472823.71</v>
      </c>
      <c r="K32" s="92">
        <v>850588612.96</v>
      </c>
      <c r="L32" s="92">
        <v>850588612.96</v>
      </c>
      <c r="M32" s="83" t="s">
        <v>80</v>
      </c>
    </row>
    <row r="33" spans="1:13" s="28" customFormat="1" ht="15" customHeight="1">
      <c r="A33" s="42" t="s">
        <v>59</v>
      </c>
      <c r="B33" s="120">
        <v>0</v>
      </c>
      <c r="C33" s="120">
        <v>9</v>
      </c>
      <c r="D33" s="92">
        <v>1389689918.73</v>
      </c>
      <c r="E33" s="92">
        <v>1358806522.42</v>
      </c>
      <c r="F33" s="92">
        <v>792877625.76</v>
      </c>
      <c r="G33" s="120">
        <v>0</v>
      </c>
      <c r="H33" s="120">
        <v>9</v>
      </c>
      <c r="I33" s="92">
        <v>1339511404.66</v>
      </c>
      <c r="J33" s="92">
        <v>1202733604.21</v>
      </c>
      <c r="K33" s="92">
        <v>852340515.71</v>
      </c>
      <c r="L33" s="92">
        <v>852340515.71</v>
      </c>
      <c r="M33" s="83" t="s">
        <v>80</v>
      </c>
    </row>
    <row r="34" spans="1:13" s="28" customFormat="1" ht="15" customHeight="1">
      <c r="A34" s="42" t="s">
        <v>60</v>
      </c>
      <c r="B34" s="120">
        <v>0</v>
      </c>
      <c r="C34" s="120">
        <v>9</v>
      </c>
      <c r="D34" s="92">
        <v>1382034207.94</v>
      </c>
      <c r="E34" s="92">
        <v>1285825030.06</v>
      </c>
      <c r="F34" s="92">
        <v>567522641.14</v>
      </c>
      <c r="G34" s="120">
        <v>0</v>
      </c>
      <c r="H34" s="120">
        <v>9</v>
      </c>
      <c r="I34" s="92">
        <v>1194486304.86</v>
      </c>
      <c r="J34" s="92">
        <v>1025832581.79</v>
      </c>
      <c r="K34" s="92">
        <v>675191159.4</v>
      </c>
      <c r="L34" s="92">
        <v>675191159.4</v>
      </c>
      <c r="M34" s="83" t="s">
        <v>80</v>
      </c>
    </row>
    <row r="35" spans="1:13" s="28" customFormat="1" ht="15" customHeight="1">
      <c r="A35" s="42" t="s">
        <v>62</v>
      </c>
      <c r="B35" s="120">
        <v>0</v>
      </c>
      <c r="C35" s="120">
        <v>3</v>
      </c>
      <c r="D35" s="92">
        <v>504994905.63</v>
      </c>
      <c r="E35" s="92">
        <v>476614774.39</v>
      </c>
      <c r="F35" s="92">
        <v>212710959</v>
      </c>
      <c r="G35" s="120">
        <v>0</v>
      </c>
      <c r="H35" s="120">
        <v>3</v>
      </c>
      <c r="I35" s="92">
        <v>442477263.76</v>
      </c>
      <c r="J35" s="92">
        <v>381155434.72</v>
      </c>
      <c r="K35" s="92">
        <v>319661854.66</v>
      </c>
      <c r="L35" s="92">
        <v>319661854.66</v>
      </c>
      <c r="M35" s="83" t="s">
        <v>80</v>
      </c>
    </row>
    <row r="36" spans="1:13" s="28" customFormat="1" ht="15" customHeight="1">
      <c r="A36" s="42" t="s">
        <v>61</v>
      </c>
      <c r="B36" s="120">
        <v>0</v>
      </c>
      <c r="C36" s="120">
        <v>6</v>
      </c>
      <c r="D36" s="92">
        <v>1027554127.07</v>
      </c>
      <c r="E36" s="92">
        <v>993586525.52</v>
      </c>
      <c r="F36" s="92">
        <v>525494606.95</v>
      </c>
      <c r="G36" s="120">
        <v>0</v>
      </c>
      <c r="H36" s="120">
        <v>5</v>
      </c>
      <c r="I36" s="92">
        <v>592041307.32</v>
      </c>
      <c r="J36" s="92">
        <v>503105005.09</v>
      </c>
      <c r="K36" s="92">
        <v>347451336.38</v>
      </c>
      <c r="L36" s="92">
        <v>347451336.38</v>
      </c>
      <c r="M36" s="83" t="s">
        <v>80</v>
      </c>
    </row>
    <row r="37" spans="1:13" s="28" customFormat="1" ht="15" customHeight="1">
      <c r="A37" s="42" t="s">
        <v>55</v>
      </c>
      <c r="B37" s="118">
        <f>SUM(B32:B36)</f>
        <v>0</v>
      </c>
      <c r="C37" s="118">
        <f>SUM(C32:C36)</f>
        <v>38</v>
      </c>
      <c r="D37" s="119">
        <f>SUM(D32:D36)</f>
        <v>5856867323.820001</v>
      </c>
      <c r="E37" s="119">
        <f>SUM(E32:E36)</f>
        <v>5552722066.07</v>
      </c>
      <c r="F37" s="119">
        <f>SUM(F32:F36)</f>
        <v>3059731481.7999997</v>
      </c>
      <c r="G37" s="93">
        <f aca="true" t="shared" si="3" ref="G37:L37">SUM(G32:G36)+G38</f>
        <v>0</v>
      </c>
      <c r="H37" s="93">
        <f t="shared" si="3"/>
        <v>37</v>
      </c>
      <c r="I37" s="92">
        <f t="shared" si="3"/>
        <v>4734926895.13</v>
      </c>
      <c r="J37" s="92">
        <f t="shared" si="3"/>
        <v>4147299449.5200005</v>
      </c>
      <c r="K37" s="92">
        <f t="shared" si="3"/>
        <v>3045233479.11</v>
      </c>
      <c r="L37" s="92">
        <f t="shared" si="3"/>
        <v>3045233479.11</v>
      </c>
      <c r="M37" s="86">
        <f>L37/Tabl_1!O20%</f>
        <v>104.07664438975544</v>
      </c>
    </row>
    <row r="38" spans="1:13" s="28" customFormat="1" ht="77.25" customHeight="1">
      <c r="A38" s="42" t="s">
        <v>56</v>
      </c>
      <c r="B38" s="118">
        <v>0</v>
      </c>
      <c r="C38" s="118">
        <v>0</v>
      </c>
      <c r="D38" s="119">
        <v>0</v>
      </c>
      <c r="E38" s="119">
        <v>0</v>
      </c>
      <c r="F38" s="119">
        <v>0</v>
      </c>
      <c r="G38" s="40">
        <v>0</v>
      </c>
      <c r="H38" s="40">
        <v>0</v>
      </c>
      <c r="I38" s="41">
        <v>0</v>
      </c>
      <c r="J38" s="41">
        <v>0</v>
      </c>
      <c r="K38" s="41">
        <v>0</v>
      </c>
      <c r="L38" s="41">
        <v>0</v>
      </c>
      <c r="M38" s="83" t="s">
        <v>80</v>
      </c>
    </row>
    <row r="39" spans="1:13" s="28" customFormat="1" ht="15" customHeight="1">
      <c r="A39" s="47" t="s">
        <v>46</v>
      </c>
      <c r="B39" s="47"/>
      <c r="C39" s="47"/>
      <c r="D39" s="47"/>
      <c r="E39" s="47"/>
      <c r="F39" s="47"/>
      <c r="G39" s="48"/>
      <c r="H39" s="48"/>
      <c r="I39" s="47"/>
      <c r="J39" s="47"/>
      <c r="K39" s="47"/>
      <c r="L39" s="47"/>
      <c r="M39" s="85"/>
    </row>
    <row r="40" spans="1:13" s="28" customFormat="1" ht="15" customHeight="1">
      <c r="A40" s="42" t="s">
        <v>58</v>
      </c>
      <c r="B40" s="120">
        <v>0</v>
      </c>
      <c r="C40" s="120">
        <v>1</v>
      </c>
      <c r="D40" s="122">
        <v>44355291.69</v>
      </c>
      <c r="E40" s="122">
        <v>44355291.69</v>
      </c>
      <c r="F40" s="122">
        <v>42137527.09</v>
      </c>
      <c r="G40" s="120">
        <v>0</v>
      </c>
      <c r="H40" s="120">
        <v>1</v>
      </c>
      <c r="I40" s="122">
        <v>54957284.09</v>
      </c>
      <c r="J40" s="122">
        <v>54109298.52</v>
      </c>
      <c r="K40" s="122">
        <v>51403833.59</v>
      </c>
      <c r="L40" s="122">
        <v>45992903.74</v>
      </c>
      <c r="M40" s="83" t="s">
        <v>80</v>
      </c>
    </row>
    <row r="41" spans="1:13" s="28" customFormat="1" ht="15" customHeight="1">
      <c r="A41" s="42" t="s">
        <v>59</v>
      </c>
      <c r="B41" s="120">
        <v>0</v>
      </c>
      <c r="C41" s="120">
        <v>1</v>
      </c>
      <c r="D41" s="122">
        <v>65919922.77</v>
      </c>
      <c r="E41" s="122">
        <v>65596475.14</v>
      </c>
      <c r="F41" s="122">
        <v>62316651.37</v>
      </c>
      <c r="G41" s="120">
        <v>0</v>
      </c>
      <c r="H41" s="120">
        <v>1</v>
      </c>
      <c r="I41" s="122">
        <v>73213364.89</v>
      </c>
      <c r="J41" s="122">
        <v>69116840.13</v>
      </c>
      <c r="K41" s="122">
        <v>62316651.37</v>
      </c>
      <c r="L41" s="122">
        <v>55757003.86</v>
      </c>
      <c r="M41" s="83" t="s">
        <v>80</v>
      </c>
    </row>
    <row r="42" spans="1:13" s="28" customFormat="1" ht="15" customHeight="1">
      <c r="A42" s="42" t="s">
        <v>60</v>
      </c>
      <c r="B42" s="120">
        <v>0</v>
      </c>
      <c r="C42" s="120">
        <v>1</v>
      </c>
      <c r="D42" s="122">
        <v>58951443.45</v>
      </c>
      <c r="E42" s="122">
        <v>57126135.98</v>
      </c>
      <c r="F42" s="122">
        <v>54269829.17</v>
      </c>
      <c r="G42" s="120">
        <v>0</v>
      </c>
      <c r="H42" s="120">
        <v>1</v>
      </c>
      <c r="I42" s="122">
        <v>58951443.45</v>
      </c>
      <c r="J42" s="122">
        <v>57126135.98</v>
      </c>
      <c r="K42" s="122">
        <v>54269829.17</v>
      </c>
      <c r="L42" s="122">
        <v>48557215.58</v>
      </c>
      <c r="M42" s="83" t="s">
        <v>80</v>
      </c>
    </row>
    <row r="43" spans="1:13" s="28" customFormat="1" ht="15" customHeight="1">
      <c r="A43" s="42" t="s">
        <v>62</v>
      </c>
      <c r="B43" s="120">
        <v>0</v>
      </c>
      <c r="C43" s="120">
        <v>1</v>
      </c>
      <c r="D43" s="122">
        <v>81389920.28</v>
      </c>
      <c r="E43" s="122">
        <v>72248846.1</v>
      </c>
      <c r="F43" s="122">
        <v>68636403.79</v>
      </c>
      <c r="G43" s="120">
        <v>0</v>
      </c>
      <c r="H43" s="120">
        <v>1</v>
      </c>
      <c r="I43" s="122">
        <v>81389920.28</v>
      </c>
      <c r="J43" s="122">
        <v>72248846.1</v>
      </c>
      <c r="K43" s="122">
        <v>68636403.79</v>
      </c>
      <c r="L43" s="122">
        <v>61411519.18</v>
      </c>
      <c r="M43" s="83" t="s">
        <v>80</v>
      </c>
    </row>
    <row r="44" spans="1:13" s="28" customFormat="1" ht="15" customHeight="1">
      <c r="A44" s="42" t="s">
        <v>61</v>
      </c>
      <c r="B44" s="142">
        <v>0</v>
      </c>
      <c r="C44" s="142">
        <v>1</v>
      </c>
      <c r="D44" s="122">
        <v>23757039.01</v>
      </c>
      <c r="E44" s="122">
        <v>23757039.01</v>
      </c>
      <c r="F44" s="122">
        <v>22569187.05</v>
      </c>
      <c r="G44" s="120">
        <v>0</v>
      </c>
      <c r="H44" s="120">
        <v>1</v>
      </c>
      <c r="I44" s="122">
        <v>29248942.76</v>
      </c>
      <c r="J44" s="122">
        <v>29248942.76</v>
      </c>
      <c r="K44" s="122">
        <v>27786495.62</v>
      </c>
      <c r="L44" s="122">
        <v>24861601.34</v>
      </c>
      <c r="M44" s="83" t="s">
        <v>80</v>
      </c>
    </row>
    <row r="45" spans="1:13" s="28" customFormat="1" ht="15" customHeight="1">
      <c r="A45" s="143" t="s">
        <v>55</v>
      </c>
      <c r="B45" s="144">
        <f>SUM(B40:B44)+B46</f>
        <v>0</v>
      </c>
      <c r="C45" s="144">
        <f>SUM(C40:C44)+C46</f>
        <v>7</v>
      </c>
      <c r="D45" s="145">
        <f>SUM(D40:D44)+D46</f>
        <v>323285382.15000004</v>
      </c>
      <c r="E45" s="146">
        <f aca="true" t="shared" si="4" ref="E45:L45">SUM(E40:E44)+E46</f>
        <v>311995552.87</v>
      </c>
      <c r="F45" s="146">
        <f t="shared" si="4"/>
        <v>298841363.42</v>
      </c>
      <c r="G45" s="147">
        <f t="shared" si="4"/>
        <v>0</v>
      </c>
      <c r="H45" s="147">
        <f t="shared" si="4"/>
        <v>7</v>
      </c>
      <c r="I45" s="148">
        <f t="shared" si="4"/>
        <v>345522245.01000005</v>
      </c>
      <c r="J45" s="148">
        <f t="shared" si="4"/>
        <v>329514654.72</v>
      </c>
      <c r="K45" s="148">
        <f t="shared" si="4"/>
        <v>312077804.77000004</v>
      </c>
      <c r="L45" s="148">
        <f t="shared" si="4"/>
        <v>277095146.07</v>
      </c>
      <c r="M45" s="149">
        <f>L45/Tabl_1!O21%</f>
        <v>97.85648215953712</v>
      </c>
    </row>
    <row r="46" spans="1:13" s="153" customFormat="1" ht="77.25" customHeight="1">
      <c r="A46" s="42" t="s">
        <v>56</v>
      </c>
      <c r="B46" s="152">
        <v>0</v>
      </c>
      <c r="C46" s="152">
        <v>2</v>
      </c>
      <c r="D46" s="122">
        <v>48911764.95</v>
      </c>
      <c r="E46" s="122">
        <v>48911764.95</v>
      </c>
      <c r="F46" s="122">
        <v>48911764.95</v>
      </c>
      <c r="G46" s="152">
        <v>0</v>
      </c>
      <c r="H46" s="152">
        <v>2</v>
      </c>
      <c r="I46" s="122">
        <v>47761289.54</v>
      </c>
      <c r="J46" s="122">
        <v>47664591.23</v>
      </c>
      <c r="K46" s="122">
        <v>47664591.23</v>
      </c>
      <c r="L46" s="122">
        <v>40514902.37</v>
      </c>
      <c r="M46" s="83" t="s">
        <v>80</v>
      </c>
    </row>
    <row r="47" spans="1:13" s="153" customFormat="1" ht="15" customHeight="1">
      <c r="A47" s="47" t="s">
        <v>47</v>
      </c>
      <c r="B47" s="47"/>
      <c r="C47" s="47"/>
      <c r="D47" s="47"/>
      <c r="E47" s="47"/>
      <c r="F47" s="47"/>
      <c r="G47" s="48"/>
      <c r="H47" s="48"/>
      <c r="I47" s="47"/>
      <c r="J47" s="47"/>
      <c r="K47" s="47"/>
      <c r="L47" s="47"/>
      <c r="M47" s="85"/>
    </row>
    <row r="48" spans="1:13" s="153" customFormat="1" ht="15" customHeight="1">
      <c r="A48" s="42" t="s">
        <v>58</v>
      </c>
      <c r="B48" s="118">
        <v>0</v>
      </c>
      <c r="C48" s="118">
        <v>0</v>
      </c>
      <c r="D48" s="122">
        <v>0</v>
      </c>
      <c r="E48" s="122">
        <v>0</v>
      </c>
      <c r="F48" s="122">
        <v>0</v>
      </c>
      <c r="G48" s="40">
        <v>0</v>
      </c>
      <c r="H48" s="40">
        <v>0</v>
      </c>
      <c r="I48" s="41">
        <v>0</v>
      </c>
      <c r="J48" s="41">
        <v>0</v>
      </c>
      <c r="K48" s="41">
        <v>0</v>
      </c>
      <c r="L48" s="41">
        <v>0</v>
      </c>
      <c r="M48" s="83" t="s">
        <v>80</v>
      </c>
    </row>
    <row r="49" spans="1:13" s="153" customFormat="1" ht="15" customHeight="1">
      <c r="A49" s="42" t="s">
        <v>59</v>
      </c>
      <c r="B49" s="118">
        <v>0</v>
      </c>
      <c r="C49" s="118">
        <v>0</v>
      </c>
      <c r="D49" s="122">
        <v>0</v>
      </c>
      <c r="E49" s="122">
        <v>0</v>
      </c>
      <c r="F49" s="122">
        <v>0</v>
      </c>
      <c r="G49" s="40">
        <v>0</v>
      </c>
      <c r="H49" s="40">
        <v>0</v>
      </c>
      <c r="I49" s="41">
        <v>0</v>
      </c>
      <c r="J49" s="41">
        <v>0</v>
      </c>
      <c r="K49" s="41">
        <v>0</v>
      </c>
      <c r="L49" s="41">
        <v>0</v>
      </c>
      <c r="M49" s="83" t="s">
        <v>80</v>
      </c>
    </row>
    <row r="50" spans="1:13" s="153" customFormat="1" ht="15" customHeight="1">
      <c r="A50" s="42" t="s">
        <v>60</v>
      </c>
      <c r="B50" s="118">
        <v>0</v>
      </c>
      <c r="C50" s="118">
        <v>0</v>
      </c>
      <c r="D50" s="122">
        <v>0</v>
      </c>
      <c r="E50" s="122">
        <v>0</v>
      </c>
      <c r="F50" s="122">
        <v>0</v>
      </c>
      <c r="G50" s="40">
        <v>0</v>
      </c>
      <c r="H50" s="40">
        <v>0</v>
      </c>
      <c r="I50" s="41">
        <v>0</v>
      </c>
      <c r="J50" s="41">
        <v>0</v>
      </c>
      <c r="K50" s="41">
        <v>0</v>
      </c>
      <c r="L50" s="41">
        <v>0</v>
      </c>
      <c r="M50" s="83" t="s">
        <v>80</v>
      </c>
    </row>
    <row r="51" spans="1:13" s="153" customFormat="1" ht="15" customHeight="1">
      <c r="A51" s="42" t="s">
        <v>62</v>
      </c>
      <c r="B51" s="118">
        <v>0</v>
      </c>
      <c r="C51" s="118">
        <v>0</v>
      </c>
      <c r="D51" s="122">
        <v>0</v>
      </c>
      <c r="E51" s="122">
        <v>0</v>
      </c>
      <c r="F51" s="122">
        <v>0</v>
      </c>
      <c r="G51" s="40">
        <v>0</v>
      </c>
      <c r="H51" s="40">
        <v>0</v>
      </c>
      <c r="I51" s="41">
        <v>0</v>
      </c>
      <c r="J51" s="41">
        <v>0</v>
      </c>
      <c r="K51" s="41">
        <v>0</v>
      </c>
      <c r="L51" s="41">
        <v>0</v>
      </c>
      <c r="M51" s="83" t="s">
        <v>80</v>
      </c>
    </row>
    <row r="52" spans="1:13" s="153" customFormat="1" ht="15" customHeight="1">
      <c r="A52" s="42" t="s">
        <v>61</v>
      </c>
      <c r="B52" s="118">
        <v>0</v>
      </c>
      <c r="C52" s="118">
        <v>0</v>
      </c>
      <c r="D52" s="122">
        <v>0</v>
      </c>
      <c r="E52" s="122">
        <v>0</v>
      </c>
      <c r="F52" s="122">
        <v>0</v>
      </c>
      <c r="G52" s="40">
        <v>0</v>
      </c>
      <c r="H52" s="40">
        <v>0</v>
      </c>
      <c r="I52" s="41">
        <v>0</v>
      </c>
      <c r="J52" s="41">
        <v>0</v>
      </c>
      <c r="K52" s="41">
        <v>0</v>
      </c>
      <c r="L52" s="41">
        <v>0</v>
      </c>
      <c r="M52" s="83" t="s">
        <v>80</v>
      </c>
    </row>
    <row r="53" spans="1:13" s="153" customFormat="1" ht="15" customHeight="1">
      <c r="A53" s="42" t="s">
        <v>55</v>
      </c>
      <c r="B53" s="151">
        <f>SUM(B48:B52)+B54</f>
        <v>0</v>
      </c>
      <c r="C53" s="151">
        <f aca="true" t="shared" si="5" ref="C53:L53">SUM(C48:C52)+C54</f>
        <v>18</v>
      </c>
      <c r="D53" s="150">
        <f t="shared" si="5"/>
        <v>147771177.36</v>
      </c>
      <c r="E53" s="150">
        <f t="shared" si="5"/>
        <v>147771177.36</v>
      </c>
      <c r="F53" s="150">
        <f t="shared" si="5"/>
        <v>135508670.16</v>
      </c>
      <c r="G53" s="151">
        <f t="shared" si="5"/>
        <v>1</v>
      </c>
      <c r="H53" s="151">
        <f t="shared" si="5"/>
        <v>18</v>
      </c>
      <c r="I53" s="150">
        <f t="shared" si="5"/>
        <v>112521455.17</v>
      </c>
      <c r="J53" s="150">
        <f t="shared" si="5"/>
        <v>112521455.17</v>
      </c>
      <c r="K53" s="150">
        <f t="shared" si="5"/>
        <v>112521455.17</v>
      </c>
      <c r="L53" s="150">
        <f t="shared" si="5"/>
        <v>95643013.37</v>
      </c>
      <c r="M53" s="49">
        <f>L53/Tabl_1!O22%</f>
        <v>119.60801769242427</v>
      </c>
    </row>
    <row r="54" spans="1:13" s="153" customFormat="1" ht="77.25" customHeight="1">
      <c r="A54" s="42" t="s">
        <v>56</v>
      </c>
      <c r="B54" s="155">
        <v>0</v>
      </c>
      <c r="C54" s="155">
        <v>18</v>
      </c>
      <c r="D54" s="122">
        <v>147771177.36</v>
      </c>
      <c r="E54" s="122">
        <v>147771177.36</v>
      </c>
      <c r="F54" s="122">
        <v>135508670.16</v>
      </c>
      <c r="G54" s="155">
        <v>1</v>
      </c>
      <c r="H54" s="155">
        <v>18</v>
      </c>
      <c r="I54" s="122">
        <v>112521455.17</v>
      </c>
      <c r="J54" s="122">
        <v>112521455.17</v>
      </c>
      <c r="K54" s="122">
        <v>112521455.17</v>
      </c>
      <c r="L54" s="122">
        <v>95643013.37</v>
      </c>
      <c r="M54" s="83" t="s">
        <v>80</v>
      </c>
    </row>
    <row r="55" spans="1:13" s="153" customFormat="1" ht="15" customHeight="1">
      <c r="A55" s="47" t="s">
        <v>25</v>
      </c>
      <c r="B55" s="47"/>
      <c r="C55" s="47"/>
      <c r="D55" s="47"/>
      <c r="E55" s="47"/>
      <c r="F55" s="47"/>
      <c r="G55" s="48"/>
      <c r="H55" s="48"/>
      <c r="I55" s="47"/>
      <c r="J55" s="47"/>
      <c r="K55" s="47"/>
      <c r="L55" s="47"/>
      <c r="M55" s="85"/>
    </row>
    <row r="56" spans="1:13" s="153" customFormat="1" ht="15" customHeight="1">
      <c r="A56" s="42" t="s">
        <v>58</v>
      </c>
      <c r="B56" s="121">
        <f>B8+B16+B24+B40+B48+B32</f>
        <v>0</v>
      </c>
      <c r="C56" s="121">
        <f>C8+C16+C24+C40+C48+C32</f>
        <v>108</v>
      </c>
      <c r="D56" s="122">
        <f>D8+D16+D24+D40+D48+D32</f>
        <v>4788135779.940001</v>
      </c>
      <c r="E56" s="122">
        <f>E8+E16+E24+E40+E48+E32</f>
        <v>4369613602.32</v>
      </c>
      <c r="F56" s="122">
        <f>F8+F16+F24+F40+F48+F32</f>
        <v>3306892921.1000004</v>
      </c>
      <c r="G56" s="40">
        <f aca="true" t="shared" si="6" ref="G56:H61">G48+G40+G32+G24+G16+G8</f>
        <v>0</v>
      </c>
      <c r="H56" s="40">
        <f t="shared" si="6"/>
        <v>88</v>
      </c>
      <c r="I56" s="44">
        <f aca="true" t="shared" si="7" ref="I56:L58">I8+I16+I24+I40+I48+I32</f>
        <v>4182758083.84</v>
      </c>
      <c r="J56" s="44">
        <f t="shared" si="7"/>
        <v>3737489153.54</v>
      </c>
      <c r="K56" s="44">
        <f t="shared" si="7"/>
        <v>3078835305.9600005</v>
      </c>
      <c r="L56" s="44">
        <f t="shared" si="7"/>
        <v>2889677852.4100003</v>
      </c>
      <c r="M56" s="83" t="s">
        <v>80</v>
      </c>
    </row>
    <row r="57" spans="1:13" s="153" customFormat="1" ht="15" customHeight="1">
      <c r="A57" s="42" t="s">
        <v>59</v>
      </c>
      <c r="B57" s="121">
        <f aca="true" t="shared" si="8" ref="B57:C60">B9+B17+B25+B41+B49+B33</f>
        <v>0</v>
      </c>
      <c r="C57" s="121">
        <f t="shared" si="8"/>
        <v>94</v>
      </c>
      <c r="D57" s="122">
        <f aca="true" t="shared" si="9" ref="D57:F60">D9+D17+D25+D41+D49+D33</f>
        <v>4345620717.045</v>
      </c>
      <c r="E57" s="122">
        <f t="shared" si="9"/>
        <v>3995058619.52</v>
      </c>
      <c r="F57" s="122">
        <f t="shared" si="9"/>
        <v>2766336740.2349997</v>
      </c>
      <c r="G57" s="40">
        <f t="shared" si="6"/>
        <v>2</v>
      </c>
      <c r="H57" s="40">
        <f t="shared" si="6"/>
        <v>71</v>
      </c>
      <c r="I57" s="44">
        <f t="shared" si="7"/>
        <v>3990596546.9300003</v>
      </c>
      <c r="J57" s="44">
        <f t="shared" si="7"/>
        <v>3519614442.34</v>
      </c>
      <c r="K57" s="44">
        <f t="shared" si="7"/>
        <v>2663326975.23</v>
      </c>
      <c r="L57" s="44">
        <f t="shared" si="7"/>
        <v>2504424989.89</v>
      </c>
      <c r="M57" s="83" t="s">
        <v>80</v>
      </c>
    </row>
    <row r="58" spans="1:13" s="153" customFormat="1" ht="15" customHeight="1">
      <c r="A58" s="42" t="s">
        <v>60</v>
      </c>
      <c r="B58" s="121">
        <f t="shared" si="8"/>
        <v>0</v>
      </c>
      <c r="C58" s="121">
        <f t="shared" si="8"/>
        <v>59</v>
      </c>
      <c r="D58" s="122">
        <f t="shared" si="9"/>
        <v>3006889507.8050003</v>
      </c>
      <c r="E58" s="122">
        <f t="shared" si="9"/>
        <v>2741321211.4300003</v>
      </c>
      <c r="F58" s="122">
        <f t="shared" si="9"/>
        <v>1729308873.4050002</v>
      </c>
      <c r="G58" s="40">
        <f t="shared" si="6"/>
        <v>0</v>
      </c>
      <c r="H58" s="40">
        <f t="shared" si="6"/>
        <v>38</v>
      </c>
      <c r="I58" s="44">
        <f t="shared" si="7"/>
        <v>2631831110.73</v>
      </c>
      <c r="J58" s="44">
        <f t="shared" si="7"/>
        <v>2318049043.71</v>
      </c>
      <c r="K58" s="44">
        <f t="shared" si="7"/>
        <v>1824421885</v>
      </c>
      <c r="L58" s="44">
        <f t="shared" si="7"/>
        <v>1725783182.01</v>
      </c>
      <c r="M58" s="83" t="s">
        <v>80</v>
      </c>
    </row>
    <row r="59" spans="1:13" s="153" customFormat="1" ht="15" customHeight="1">
      <c r="A59" s="42" t="s">
        <v>62</v>
      </c>
      <c r="B59" s="121">
        <f t="shared" si="8"/>
        <v>0</v>
      </c>
      <c r="C59" s="121">
        <f t="shared" si="8"/>
        <v>35</v>
      </c>
      <c r="D59" s="122">
        <f t="shared" si="9"/>
        <v>2207079710.1099997</v>
      </c>
      <c r="E59" s="122">
        <f t="shared" si="9"/>
        <v>1981265552.35</v>
      </c>
      <c r="F59" s="122">
        <f t="shared" si="9"/>
        <v>1461360330.84</v>
      </c>
      <c r="G59" s="40">
        <f t="shared" si="6"/>
        <v>0</v>
      </c>
      <c r="H59" s="40">
        <f t="shared" si="6"/>
        <v>29</v>
      </c>
      <c r="I59" s="44">
        <f>I11+I19+I27+I43+I51+I35</f>
        <v>2146666722.58</v>
      </c>
      <c r="J59" s="44">
        <f>J11+J19+J27+J43+J51+J35</f>
        <v>1869234976.1499999</v>
      </c>
      <c r="K59" s="44">
        <f>K11+K19+K27+K43+K51+K35</f>
        <v>1617235133.43</v>
      </c>
      <c r="L59" s="44">
        <f>L11+L19+L27+L43+L51+L35</f>
        <v>1507971230.16</v>
      </c>
      <c r="M59" s="83" t="s">
        <v>80</v>
      </c>
    </row>
    <row r="60" spans="1:13" s="153" customFormat="1" ht="15" customHeight="1">
      <c r="A60" s="42" t="s">
        <v>61</v>
      </c>
      <c r="B60" s="121">
        <f t="shared" si="8"/>
        <v>0</v>
      </c>
      <c r="C60" s="121">
        <f t="shared" si="8"/>
        <v>53</v>
      </c>
      <c r="D60" s="122">
        <f t="shared" si="9"/>
        <v>2590876219.69</v>
      </c>
      <c r="E60" s="122">
        <f>E12+E20+E28+E44+E52+E36</f>
        <v>2365397938.3</v>
      </c>
      <c r="F60" s="122">
        <f>F12+F20+F28+F44+F52+F36</f>
        <v>1590594562.33</v>
      </c>
      <c r="G60" s="40">
        <f t="shared" si="6"/>
        <v>0</v>
      </c>
      <c r="H60" s="40">
        <f t="shared" si="6"/>
        <v>23</v>
      </c>
      <c r="I60" s="44">
        <f aca="true" t="shared" si="10" ref="I60:L61">I12+I20+I28+I44+I52+I36</f>
        <v>1905531714.6399999</v>
      </c>
      <c r="J60" s="44">
        <f t="shared" si="10"/>
        <v>1616874824.9599998</v>
      </c>
      <c r="K60" s="44">
        <f t="shared" si="10"/>
        <v>1294998085.59</v>
      </c>
      <c r="L60" s="44">
        <f t="shared" si="10"/>
        <v>1213803118.8700001</v>
      </c>
      <c r="M60" s="83" t="s">
        <v>80</v>
      </c>
    </row>
    <row r="61" spans="1:13" s="154" customFormat="1" ht="15" customHeight="1">
      <c r="A61" s="118" t="s">
        <v>55</v>
      </c>
      <c r="B61" s="121">
        <f>B13+B21+B29+B45+B53+B37</f>
        <v>0</v>
      </c>
      <c r="C61" s="121">
        <f>C13+C21+C29+C45+C53+C37</f>
        <v>456</v>
      </c>
      <c r="D61" s="122">
        <f>D13+D21+D29+D45+D53+D37</f>
        <v>17573304958.300003</v>
      </c>
      <c r="E61" s="122">
        <f>E13+E21+E29+E45+E53+E37</f>
        <v>16080088244.110003</v>
      </c>
      <c r="F61" s="122">
        <f>F13+F21+F29+F45+F53+F37</f>
        <v>11444842839.95</v>
      </c>
      <c r="G61" s="121">
        <f t="shared" si="6"/>
        <v>3</v>
      </c>
      <c r="H61" s="121">
        <f>H53+H45+H37+H29+H21+H13</f>
        <v>308</v>
      </c>
      <c r="I61" s="122">
        <f t="shared" si="10"/>
        <v>15402003167.619999</v>
      </c>
      <c r="J61" s="122">
        <f t="shared" si="10"/>
        <v>13604178257.07</v>
      </c>
      <c r="K61" s="122">
        <f t="shared" si="10"/>
        <v>11011075498.490002</v>
      </c>
      <c r="L61" s="122">
        <f>L13+L21+L29+L45+L53+L37</f>
        <v>10296702443.61</v>
      </c>
      <c r="M61" s="130">
        <f>L61/Tabl_1!O23%</f>
        <v>103.55142490396346</v>
      </c>
    </row>
    <row r="62" spans="1:13" s="153" customFormat="1" ht="55.5" customHeight="1">
      <c r="A62" s="157" t="s">
        <v>56</v>
      </c>
      <c r="B62" s="121">
        <f>B14+B22+B30+B46+B54+B38</f>
        <v>0</v>
      </c>
      <c r="C62" s="121">
        <f aca="true" t="shared" si="11" ref="C62:L62">C14+C22+C30+C46+C54+C38</f>
        <v>107</v>
      </c>
      <c r="D62" s="121">
        <f t="shared" si="11"/>
        <v>634703023.71</v>
      </c>
      <c r="E62" s="121">
        <f t="shared" si="11"/>
        <v>627431320.19</v>
      </c>
      <c r="F62" s="121">
        <f t="shared" si="11"/>
        <v>590349412.04</v>
      </c>
      <c r="G62" s="121">
        <f t="shared" si="11"/>
        <v>1</v>
      </c>
      <c r="H62" s="121">
        <f t="shared" si="11"/>
        <v>59</v>
      </c>
      <c r="I62" s="121">
        <f t="shared" si="11"/>
        <v>544618988.9</v>
      </c>
      <c r="J62" s="121">
        <f t="shared" si="11"/>
        <v>542915816.37</v>
      </c>
      <c r="K62" s="121">
        <f t="shared" si="11"/>
        <v>532258113.28000003</v>
      </c>
      <c r="L62" s="121">
        <f t="shared" si="11"/>
        <v>455042070.27</v>
      </c>
      <c r="M62" s="128" t="s">
        <v>80</v>
      </c>
    </row>
    <row r="63" ht="12">
      <c r="A63" s="138" t="s">
        <v>85</v>
      </c>
    </row>
    <row r="64" spans="1:12" ht="12">
      <c r="A64" s="138" t="s">
        <v>86</v>
      </c>
      <c r="F64" s="60"/>
      <c r="L64" s="59"/>
    </row>
    <row r="65" spans="1:12" ht="12.75">
      <c r="A65" s="138" t="s">
        <v>87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2:12" ht="12.75">
      <c r="B66" s="89"/>
      <c r="C66" s="87"/>
      <c r="D66" s="88"/>
      <c r="E66" s="89"/>
      <c r="F66" s="90"/>
      <c r="G66" s="88"/>
      <c r="H66" s="89"/>
      <c r="I66" s="90"/>
      <c r="J66" s="88"/>
      <c r="K66" s="88"/>
      <c r="L66" s="89"/>
    </row>
    <row r="67" spans="2:12" ht="12.75">
      <c r="B67" s="89"/>
      <c r="C67" s="87"/>
      <c r="D67" s="88"/>
      <c r="E67" s="89"/>
      <c r="F67" s="90"/>
      <c r="G67" s="88"/>
      <c r="H67" s="89"/>
      <c r="I67" s="90"/>
      <c r="J67" s="88"/>
      <c r="K67" s="88"/>
      <c r="L67" s="89"/>
    </row>
    <row r="68" spans="1:13" ht="12">
      <c r="A68" s="99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99"/>
    </row>
    <row r="69" spans="3:12" ht="12.75">
      <c r="C69" s="87"/>
      <c r="D69" s="88"/>
      <c r="E69" s="89"/>
      <c r="F69" s="90"/>
      <c r="G69" s="88"/>
      <c r="H69" s="89"/>
      <c r="I69" s="90"/>
      <c r="J69" s="88"/>
      <c r="K69" s="88"/>
      <c r="L69" s="89"/>
    </row>
    <row r="70" spans="3:12" ht="12.75">
      <c r="C70" s="87"/>
      <c r="D70" s="88"/>
      <c r="E70" s="89"/>
      <c r="F70" s="90"/>
      <c r="G70" s="88"/>
      <c r="H70" s="89"/>
      <c r="I70" s="90"/>
      <c r="J70" s="88"/>
      <c r="K70" s="88"/>
      <c r="L70" s="89"/>
    </row>
    <row r="71" spans="3:12" ht="12.75">
      <c r="C71" s="87"/>
      <c r="D71" s="88"/>
      <c r="E71" s="89"/>
      <c r="F71" s="90"/>
      <c r="G71" s="88"/>
      <c r="H71" s="89"/>
      <c r="I71" s="90"/>
      <c r="J71" s="88"/>
      <c r="K71" s="88"/>
      <c r="L71" s="89"/>
    </row>
    <row r="72" spans="3:12" ht="12">
      <c r="C72" s="89"/>
      <c r="D72" s="89"/>
      <c r="E72" s="89"/>
      <c r="F72" s="89"/>
      <c r="G72" s="89"/>
      <c r="H72" s="89"/>
      <c r="I72" s="89"/>
      <c r="J72" s="91"/>
      <c r="K72" s="89"/>
      <c r="L72" s="89"/>
    </row>
  </sheetData>
  <sheetProtection/>
  <mergeCells count="19">
    <mergeCell ref="A2:A5"/>
    <mergeCell ref="B4:B5"/>
    <mergeCell ref="C4:C5"/>
    <mergeCell ref="D4:D5"/>
    <mergeCell ref="G3:H3"/>
    <mergeCell ref="B2:F2"/>
    <mergeCell ref="G2:M2"/>
    <mergeCell ref="I3:M3"/>
    <mergeCell ref="B3:C3"/>
    <mergeCell ref="D3:F3"/>
    <mergeCell ref="E4:E5"/>
    <mergeCell ref="M4:M5"/>
    <mergeCell ref="K4:K5"/>
    <mergeCell ref="L4:L5"/>
    <mergeCell ref="F4:F5"/>
    <mergeCell ref="I4:I5"/>
    <mergeCell ref="J4:J5"/>
    <mergeCell ref="H4:H5"/>
    <mergeCell ref="G4:G5"/>
  </mergeCells>
  <hyperlinks>
    <hyperlink ref="B2" location="_ftn2" display="_ftn2"/>
    <hyperlink ref="L4" location="_ftn3" display="_ftn3"/>
    <hyperlink ref="M4" location="_ftn4" display="_ftn4"/>
  </hyperlinks>
  <printOptions horizontalCentered="1"/>
  <pageMargins left="0.3937007874015748" right="0.4330708661417323" top="0.43" bottom="0.65" header="0.3" footer="0.5118110236220472"/>
  <pageSetup fitToHeight="0" fitToWidth="1" horizontalDpi="600" verticalDpi="600" orientation="landscape" scale="66" r:id="rId1"/>
  <headerFooter alignWithMargins="0">
    <oddFooter>&amp;CStrona &amp;P</oddFooter>
  </headerFooter>
  <rowBreaks count="1" manualBreakCount="1">
    <brk id="3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5" width="16.28125" style="12" customWidth="1"/>
    <col min="6" max="6" width="26.57421875" style="12" customWidth="1"/>
    <col min="7" max="16384" width="9.140625" style="12" customWidth="1"/>
  </cols>
  <sheetData>
    <row r="1" ht="15.75">
      <c r="A1" s="11" t="s">
        <v>66</v>
      </c>
    </row>
    <row r="3" spans="1:7" ht="36" customHeight="1">
      <c r="A3" s="177" t="s">
        <v>63</v>
      </c>
      <c r="B3" s="177"/>
      <c r="C3" s="177"/>
      <c r="D3" s="177"/>
      <c r="E3" s="177"/>
      <c r="F3" s="192"/>
      <c r="G3" s="13"/>
    </row>
    <row r="4" spans="1:7" ht="75.75" customHeight="1">
      <c r="A4" s="177" t="s">
        <v>30</v>
      </c>
      <c r="B4" s="178" t="s">
        <v>31</v>
      </c>
      <c r="C4" s="177" t="s">
        <v>32</v>
      </c>
      <c r="D4" s="178" t="s">
        <v>64</v>
      </c>
      <c r="E4" s="178" t="s">
        <v>100</v>
      </c>
      <c r="F4" s="192"/>
      <c r="G4" s="13"/>
    </row>
    <row r="5" spans="1:7" ht="12.75">
      <c r="A5" s="177"/>
      <c r="B5" s="178"/>
      <c r="C5" s="177"/>
      <c r="D5" s="178"/>
      <c r="E5" s="178"/>
      <c r="F5" s="192"/>
      <c r="G5" s="13"/>
    </row>
    <row r="6" spans="1:7" ht="12.75">
      <c r="A6" s="15" t="s">
        <v>35</v>
      </c>
      <c r="B6" s="15" t="s">
        <v>36</v>
      </c>
      <c r="C6" s="15" t="s">
        <v>37</v>
      </c>
      <c r="D6" s="15" t="s">
        <v>38</v>
      </c>
      <c r="E6" s="15" t="s">
        <v>39</v>
      </c>
      <c r="F6" s="15" t="s">
        <v>40</v>
      </c>
      <c r="G6" s="13"/>
    </row>
    <row r="7" spans="1:7" ht="15" customHeight="1">
      <c r="A7" s="8"/>
      <c r="B7" s="8"/>
      <c r="C7" s="8"/>
      <c r="D7" s="8"/>
      <c r="E7" s="8"/>
      <c r="F7" s="10" t="s">
        <v>42</v>
      </c>
      <c r="G7" s="13"/>
    </row>
    <row r="8" spans="1:7" s="36" customFormat="1" ht="15" customHeight="1">
      <c r="A8" s="44">
        <v>1474621878.58</v>
      </c>
      <c r="B8" s="44">
        <v>1373705727.69</v>
      </c>
      <c r="C8" s="44">
        <v>1174306504.64</v>
      </c>
      <c r="D8" s="44">
        <v>1062675349.22</v>
      </c>
      <c r="E8" s="82" t="s">
        <v>80</v>
      </c>
      <c r="F8" s="42" t="s">
        <v>58</v>
      </c>
      <c r="G8" s="35"/>
    </row>
    <row r="9" spans="1:7" s="36" customFormat="1" ht="15" customHeight="1">
      <c r="A9" s="44">
        <v>1149133409.26</v>
      </c>
      <c r="B9" s="44">
        <v>1009723420.33</v>
      </c>
      <c r="C9" s="44">
        <v>816328382.16</v>
      </c>
      <c r="D9" s="44">
        <v>723479874.24</v>
      </c>
      <c r="E9" s="82" t="s">
        <v>80</v>
      </c>
      <c r="F9" s="42" t="s">
        <v>59</v>
      </c>
      <c r="G9" s="35"/>
    </row>
    <row r="10" spans="1:7" s="36" customFormat="1" ht="15" customHeight="1">
      <c r="A10" s="44">
        <v>610462063.41</v>
      </c>
      <c r="B10" s="44">
        <v>564359629.26</v>
      </c>
      <c r="C10" s="44">
        <v>539723116.26</v>
      </c>
      <c r="D10" s="44">
        <v>478745612.25</v>
      </c>
      <c r="E10" s="82" t="s">
        <v>80</v>
      </c>
      <c r="F10" s="42" t="s">
        <v>60</v>
      </c>
      <c r="G10" s="35"/>
    </row>
    <row r="11" spans="1:7" s="36" customFormat="1" ht="15" customHeight="1">
      <c r="A11" s="44">
        <v>538720604.87</v>
      </c>
      <c r="B11" s="44">
        <v>508913773.88</v>
      </c>
      <c r="C11" s="44">
        <v>469347298.47</v>
      </c>
      <c r="D11" s="44">
        <v>417950064.26</v>
      </c>
      <c r="E11" s="82" t="s">
        <v>80</v>
      </c>
      <c r="F11" s="42" t="s">
        <v>62</v>
      </c>
      <c r="G11" s="35"/>
    </row>
    <row r="12" spans="1:7" s="36" customFormat="1" ht="15" customHeight="1">
      <c r="A12" s="44">
        <v>449857820.72</v>
      </c>
      <c r="B12" s="44">
        <v>399908877.31</v>
      </c>
      <c r="C12" s="44">
        <v>370964289.03</v>
      </c>
      <c r="D12" s="44">
        <v>326103186.01</v>
      </c>
      <c r="E12" s="82" t="s">
        <v>80</v>
      </c>
      <c r="F12" s="42" t="s">
        <v>61</v>
      </c>
      <c r="G12" s="35"/>
    </row>
    <row r="13" spans="1:7" s="36" customFormat="1" ht="15" customHeight="1">
      <c r="A13" s="44">
        <f>SUM(A8:A12)+A14</f>
        <v>4598149117.97</v>
      </c>
      <c r="B13" s="44">
        <f>SUM(B8:B12)+B14</f>
        <v>4227359229.5699997</v>
      </c>
      <c r="C13" s="44">
        <f>SUM(C8:C12)+C14</f>
        <v>3731432123.59</v>
      </c>
      <c r="D13" s="44">
        <f>SUM(D8:D12)+D14</f>
        <v>3317438601.450001</v>
      </c>
      <c r="E13" s="49">
        <f>D13/Tabl_1!O17%</f>
        <v>90.72189298444204</v>
      </c>
      <c r="F13" s="42" t="s">
        <v>55</v>
      </c>
      <c r="G13" s="35"/>
    </row>
    <row r="14" spans="1:7" s="36" customFormat="1" ht="76.5">
      <c r="A14" s="44">
        <v>375353341.13</v>
      </c>
      <c r="B14" s="44">
        <v>370747801.1</v>
      </c>
      <c r="C14" s="44">
        <v>360762533.03</v>
      </c>
      <c r="D14" s="44">
        <v>308484515.47</v>
      </c>
      <c r="E14" s="82" t="s">
        <v>80</v>
      </c>
      <c r="F14" s="42" t="s">
        <v>56</v>
      </c>
      <c r="G14" s="35"/>
    </row>
    <row r="15" spans="1:7" s="36" customFormat="1" ht="15" customHeight="1">
      <c r="A15" s="109"/>
      <c r="B15" s="109"/>
      <c r="C15" s="109"/>
      <c r="D15" s="109"/>
      <c r="E15" s="17"/>
      <c r="F15" s="47" t="s">
        <v>43</v>
      </c>
      <c r="G15" s="35"/>
    </row>
    <row r="16" spans="1:7" s="36" customFormat="1" ht="15" customHeight="1">
      <c r="A16" s="44">
        <v>217127082.18</v>
      </c>
      <c r="B16" s="44">
        <v>177107989.97</v>
      </c>
      <c r="C16" s="44">
        <v>163206436.36</v>
      </c>
      <c r="D16" s="44">
        <v>162417733.21</v>
      </c>
      <c r="E16" s="82" t="s">
        <v>80</v>
      </c>
      <c r="F16" s="42" t="s">
        <v>58</v>
      </c>
      <c r="G16" s="35"/>
    </row>
    <row r="17" spans="1:7" s="36" customFormat="1" ht="15" customHeight="1">
      <c r="A17" s="44">
        <v>29758153.44</v>
      </c>
      <c r="B17" s="44">
        <v>24432507.14</v>
      </c>
      <c r="C17" s="44">
        <v>17684908.43</v>
      </c>
      <c r="D17" s="44">
        <v>15584507.7</v>
      </c>
      <c r="E17" s="82" t="s">
        <v>80</v>
      </c>
      <c r="F17" s="42" t="s">
        <v>59</v>
      </c>
      <c r="G17" s="35"/>
    </row>
    <row r="18" spans="1:7" s="36" customFormat="1" ht="15" customHeight="1">
      <c r="A18" s="44">
        <v>54190951.27</v>
      </c>
      <c r="B18" s="44">
        <v>44179029.87</v>
      </c>
      <c r="C18" s="44">
        <v>39892469.27</v>
      </c>
      <c r="D18" s="44">
        <v>34384517.92</v>
      </c>
      <c r="E18" s="82" t="s">
        <v>80</v>
      </c>
      <c r="F18" s="42" t="s">
        <v>60</v>
      </c>
      <c r="G18" s="35"/>
    </row>
    <row r="19" spans="1:7" s="36" customFormat="1" ht="15" customHeight="1">
      <c r="A19" s="44">
        <v>150398030.11</v>
      </c>
      <c r="B19" s="44">
        <v>122306127.99</v>
      </c>
      <c r="C19" s="44">
        <v>115775032.26</v>
      </c>
      <c r="D19" s="44">
        <v>115462800.04</v>
      </c>
      <c r="E19" s="82" t="s">
        <v>80</v>
      </c>
      <c r="F19" s="42" t="s">
        <v>62</v>
      </c>
      <c r="G19" s="35"/>
    </row>
    <row r="20" spans="1:7" s="36" customFormat="1" ht="15" customHeight="1">
      <c r="A20" s="44">
        <v>40034989.59</v>
      </c>
      <c r="B20" s="44">
        <v>32960462.83</v>
      </c>
      <c r="C20" s="44">
        <v>30823879.84</v>
      </c>
      <c r="D20" s="44">
        <v>30047047.59</v>
      </c>
      <c r="E20" s="82" t="s">
        <v>80</v>
      </c>
      <c r="F20" s="42" t="s">
        <v>61</v>
      </c>
      <c r="G20" s="35"/>
    </row>
    <row r="21" spans="1:7" s="36" customFormat="1" ht="15" customHeight="1">
      <c r="A21" s="44">
        <f>SUM(A16:A20)+A22</f>
        <v>491509206.59000003</v>
      </c>
      <c r="B21" s="44">
        <f>SUM(B16:B20)+B22</f>
        <v>400986117.8</v>
      </c>
      <c r="C21" s="44">
        <f>SUM(C16:C20)+C22</f>
        <v>367382726.16</v>
      </c>
      <c r="D21" s="44">
        <f>SUM(D16:D20)+D22</f>
        <v>357896606.46</v>
      </c>
      <c r="E21" s="49">
        <f>D21/Tabl_1!O18%</f>
        <v>29.302676956419965</v>
      </c>
      <c r="F21" s="42" t="s">
        <v>55</v>
      </c>
      <c r="G21" s="35"/>
    </row>
    <row r="22" spans="1:7" s="36" customFormat="1" ht="76.5">
      <c r="A22" s="44">
        <v>0</v>
      </c>
      <c r="B22" s="44">
        <v>0</v>
      </c>
      <c r="C22" s="44">
        <v>0</v>
      </c>
      <c r="D22" s="44">
        <v>0</v>
      </c>
      <c r="F22" s="42" t="s">
        <v>56</v>
      </c>
      <c r="G22" s="35"/>
    </row>
    <row r="23" spans="1:7" s="36" customFormat="1" ht="15" customHeight="1">
      <c r="A23" s="109"/>
      <c r="B23" s="109"/>
      <c r="C23" s="109"/>
      <c r="D23" s="109"/>
      <c r="E23" s="17"/>
      <c r="F23" s="47" t="s">
        <v>44</v>
      </c>
      <c r="G23" s="35"/>
    </row>
    <row r="24" spans="1:7" s="36" customFormat="1" ht="15" customHeight="1">
      <c r="A24" s="44">
        <v>515382808.79</v>
      </c>
      <c r="B24" s="44">
        <v>424630525.58</v>
      </c>
      <c r="C24" s="44">
        <v>357267790.25</v>
      </c>
      <c r="D24" s="44">
        <v>353009625.44</v>
      </c>
      <c r="E24" s="82" t="s">
        <v>80</v>
      </c>
      <c r="F24" s="42" t="s">
        <v>58</v>
      </c>
      <c r="G24" s="35"/>
    </row>
    <row r="25" spans="1:7" s="36" customFormat="1" ht="15" customHeight="1">
      <c r="A25" s="44">
        <v>455666817.77</v>
      </c>
      <c r="B25" s="44">
        <v>419094065.74</v>
      </c>
      <c r="C25" s="44">
        <v>375230659.44</v>
      </c>
      <c r="D25" s="44">
        <v>366057510.56</v>
      </c>
      <c r="E25" s="82" t="s">
        <v>80</v>
      </c>
      <c r="F25" s="42" t="s">
        <v>59</v>
      </c>
      <c r="G25" s="35"/>
    </row>
    <row r="26" spans="1:7" s="36" customFormat="1" ht="15" customHeight="1">
      <c r="A26" s="44">
        <v>330978270.23</v>
      </c>
      <c r="B26" s="44">
        <v>290175797.46</v>
      </c>
      <c r="C26" s="44">
        <v>242974924.85</v>
      </c>
      <c r="D26" s="44">
        <v>242974924.85</v>
      </c>
      <c r="E26" s="82" t="s">
        <v>80</v>
      </c>
      <c r="F26" s="42" t="s">
        <v>60</v>
      </c>
      <c r="G26" s="35"/>
    </row>
    <row r="27" spans="1:7" s="36" customFormat="1" ht="15" customHeight="1">
      <c r="A27" s="44">
        <v>336121603.56</v>
      </c>
      <c r="B27" s="44">
        <v>266602159.24</v>
      </c>
      <c r="C27" s="44">
        <v>207776704.44</v>
      </c>
      <c r="D27" s="44">
        <v>194228359.78</v>
      </c>
      <c r="E27" s="82" t="s">
        <v>80</v>
      </c>
      <c r="F27" s="42" t="s">
        <v>62</v>
      </c>
      <c r="G27" s="35"/>
    </row>
    <row r="28" spans="1:7" s="36" customFormat="1" ht="15" customHeight="1">
      <c r="A28" s="44">
        <v>477571600.1</v>
      </c>
      <c r="B28" s="44">
        <v>351947993.39</v>
      </c>
      <c r="C28" s="44">
        <v>279086468.2</v>
      </c>
      <c r="D28" s="44">
        <v>268157239.42</v>
      </c>
      <c r="E28" s="82" t="s">
        <v>80</v>
      </c>
      <c r="F28" s="42" t="s">
        <v>61</v>
      </c>
      <c r="G28" s="35"/>
    </row>
    <row r="29" spans="1:7" s="36" customFormat="1" ht="15" customHeight="1">
      <c r="A29" s="44">
        <f>SUM(A24:A28)+A30</f>
        <v>2115721100.4499998</v>
      </c>
      <c r="B29" s="44">
        <f>SUM(B24:B28)+B30</f>
        <v>1752450541.4099998</v>
      </c>
      <c r="C29" s="44">
        <f>SUM(C24:C28)+C30</f>
        <v>1462336547.18</v>
      </c>
      <c r="D29" s="44">
        <f>SUM(D24:D28)+D30</f>
        <v>1424427660.0500002</v>
      </c>
      <c r="E29" s="49">
        <f>D29/Tabl_1!O19%</f>
        <v>80.18655793428155</v>
      </c>
      <c r="F29" s="42" t="s">
        <v>55</v>
      </c>
      <c r="G29" s="35"/>
    </row>
    <row r="30" spans="1:7" s="36" customFormat="1" ht="76.5">
      <c r="A30" s="44">
        <v>0</v>
      </c>
      <c r="B30" s="44">
        <v>0</v>
      </c>
      <c r="C30" s="44">
        <v>0</v>
      </c>
      <c r="D30" s="44">
        <v>0</v>
      </c>
      <c r="F30" s="42" t="s">
        <v>56</v>
      </c>
      <c r="G30" s="35"/>
    </row>
    <row r="31" spans="1:7" s="36" customFormat="1" ht="15" customHeight="1">
      <c r="A31" s="109"/>
      <c r="B31" s="109"/>
      <c r="C31" s="109"/>
      <c r="D31" s="109"/>
      <c r="E31" s="50"/>
      <c r="F31" s="45" t="s">
        <v>45</v>
      </c>
      <c r="G31" s="35"/>
    </row>
    <row r="32" spans="1:7" s="36" customFormat="1" ht="15" customHeight="1">
      <c r="A32" s="44">
        <v>984181230.03</v>
      </c>
      <c r="B32" s="44">
        <v>835419739.08</v>
      </c>
      <c r="C32" s="44">
        <v>704273084.77</v>
      </c>
      <c r="D32" s="44">
        <v>704273084.77</v>
      </c>
      <c r="E32" s="82" t="s">
        <v>80</v>
      </c>
      <c r="F32" s="42" t="s">
        <v>58</v>
      </c>
      <c r="G32" s="35"/>
    </row>
    <row r="33" spans="1:7" s="36" customFormat="1" ht="15" customHeight="1">
      <c r="A33" s="44">
        <v>1265944459.09</v>
      </c>
      <c r="B33" s="44">
        <v>1131496825.51</v>
      </c>
      <c r="C33" s="44">
        <v>814005556.04</v>
      </c>
      <c r="D33" s="44">
        <v>814005556.04</v>
      </c>
      <c r="E33" s="82" t="s">
        <v>80</v>
      </c>
      <c r="F33" s="42" t="s">
        <v>59</v>
      </c>
      <c r="G33" s="35"/>
    </row>
    <row r="34" spans="1:7" s="36" customFormat="1" ht="15" customHeight="1">
      <c r="A34" s="44">
        <v>971911164.92</v>
      </c>
      <c r="B34" s="44">
        <v>834209484.79</v>
      </c>
      <c r="C34" s="44">
        <v>553247414.55</v>
      </c>
      <c r="D34" s="44">
        <v>553247414.55</v>
      </c>
      <c r="E34" s="82" t="s">
        <v>80</v>
      </c>
      <c r="F34" s="42" t="s">
        <v>60</v>
      </c>
      <c r="G34" s="35"/>
    </row>
    <row r="35" spans="1:7" s="36" customFormat="1" ht="15" customHeight="1">
      <c r="A35" s="44">
        <v>418464974.81</v>
      </c>
      <c r="B35" s="44">
        <v>363925968.62</v>
      </c>
      <c r="C35" s="44">
        <v>309326440.36</v>
      </c>
      <c r="D35" s="44">
        <v>309326440.36</v>
      </c>
      <c r="E35" s="82" t="s">
        <v>80</v>
      </c>
      <c r="F35" s="42" t="s">
        <v>62</v>
      </c>
      <c r="G35" s="35"/>
    </row>
    <row r="36" spans="1:7" s="36" customFormat="1" ht="15" customHeight="1">
      <c r="A36" s="44">
        <v>556478730.08</v>
      </c>
      <c r="B36" s="44">
        <v>474915122.53</v>
      </c>
      <c r="C36" s="44">
        <v>335645608</v>
      </c>
      <c r="D36" s="44">
        <v>335645608</v>
      </c>
      <c r="E36" s="82" t="s">
        <v>80</v>
      </c>
      <c r="F36" s="42" t="s">
        <v>61</v>
      </c>
      <c r="G36" s="35"/>
    </row>
    <row r="37" spans="1:7" s="36" customFormat="1" ht="15" customHeight="1">
      <c r="A37" s="44">
        <f>SUM(A32:A36)+A38</f>
        <v>4196980558.93</v>
      </c>
      <c r="B37" s="44">
        <f>SUM(B32:B36)+B38</f>
        <v>3639967140.5299997</v>
      </c>
      <c r="C37" s="44">
        <f>SUM(C32:C36)+C38</f>
        <v>2716498103.72</v>
      </c>
      <c r="D37" s="44">
        <f>SUM(D32:D36)+D38</f>
        <v>2716498103.72</v>
      </c>
      <c r="E37" s="49">
        <f>D37/Tabl_1!O20%</f>
        <v>92.84148787466383</v>
      </c>
      <c r="F37" s="42" t="s">
        <v>55</v>
      </c>
      <c r="G37" s="35"/>
    </row>
    <row r="38" spans="1:7" s="36" customFormat="1" ht="76.5">
      <c r="A38" s="44">
        <v>0</v>
      </c>
      <c r="B38" s="44">
        <v>0</v>
      </c>
      <c r="C38" s="44">
        <v>0</v>
      </c>
      <c r="D38" s="44">
        <v>0</v>
      </c>
      <c r="E38" s="82" t="s">
        <v>80</v>
      </c>
      <c r="F38" s="42" t="s">
        <v>56</v>
      </c>
      <c r="G38" s="35"/>
    </row>
    <row r="39" spans="1:7" s="36" customFormat="1" ht="15" customHeight="1">
      <c r="A39" s="44"/>
      <c r="B39" s="44"/>
      <c r="C39" s="44"/>
      <c r="D39" s="44"/>
      <c r="E39" s="17"/>
      <c r="F39" s="47" t="s">
        <v>46</v>
      </c>
      <c r="G39" s="35"/>
    </row>
    <row r="40" spans="1:7" s="36" customFormat="1" ht="15" customHeight="1">
      <c r="A40" s="44">
        <v>14375128.35</v>
      </c>
      <c r="B40" s="44">
        <v>13994966.48</v>
      </c>
      <c r="C40" s="44">
        <v>13950733.9</v>
      </c>
      <c r="D40" s="44">
        <v>13950733.9</v>
      </c>
      <c r="E40" s="82" t="s">
        <v>80</v>
      </c>
      <c r="F40" s="42" t="s">
        <v>58</v>
      </c>
      <c r="G40" s="35"/>
    </row>
    <row r="41" spans="1:7" s="36" customFormat="1" ht="15" customHeight="1">
      <c r="A41" s="44">
        <v>2711886.55</v>
      </c>
      <c r="B41" s="44">
        <v>2711886.55</v>
      </c>
      <c r="C41" s="44">
        <v>2633666</v>
      </c>
      <c r="D41" s="44">
        <v>2633666</v>
      </c>
      <c r="E41" s="82" t="s">
        <v>80</v>
      </c>
      <c r="F41" s="42" t="s">
        <v>59</v>
      </c>
      <c r="G41" s="35"/>
    </row>
    <row r="42" spans="1:7" s="36" customFormat="1" ht="15" customHeight="1">
      <c r="A42" s="44">
        <v>1582112.95</v>
      </c>
      <c r="B42" s="44">
        <v>1411004.56</v>
      </c>
      <c r="C42" s="44">
        <v>1406523.23</v>
      </c>
      <c r="D42" s="44">
        <v>1406523.23</v>
      </c>
      <c r="E42" s="82" t="s">
        <v>80</v>
      </c>
      <c r="F42" s="42" t="s">
        <v>60</v>
      </c>
      <c r="G42" s="35"/>
    </row>
    <row r="43" spans="1:7" s="36" customFormat="1" ht="15" customHeight="1">
      <c r="A43" s="44">
        <v>6896673</v>
      </c>
      <c r="B43" s="44">
        <v>6880839.3</v>
      </c>
      <c r="C43" s="44">
        <v>6516373.97</v>
      </c>
      <c r="D43" s="44">
        <v>6516373.97</v>
      </c>
      <c r="E43" s="82" t="s">
        <v>80</v>
      </c>
      <c r="F43" s="42" t="s">
        <v>62</v>
      </c>
      <c r="G43" s="35"/>
    </row>
    <row r="44" spans="1:7" s="36" customFormat="1" ht="15" customHeight="1">
      <c r="A44" s="44">
        <v>218192.87</v>
      </c>
      <c r="B44" s="44">
        <v>218192.87</v>
      </c>
      <c r="C44" s="44">
        <v>218192.87</v>
      </c>
      <c r="D44" s="44">
        <v>218192.87</v>
      </c>
      <c r="E44" s="82" t="s">
        <v>80</v>
      </c>
      <c r="F44" s="42" t="s">
        <v>61</v>
      </c>
      <c r="G44" s="35"/>
    </row>
    <row r="45" spans="1:7" s="36" customFormat="1" ht="15" customHeight="1">
      <c r="A45" s="44">
        <f>SUM(A40:A44)+A46</f>
        <v>51952367.03</v>
      </c>
      <c r="B45" s="44">
        <f>SUM(B40:B44)+B46</f>
        <v>51221065.25</v>
      </c>
      <c r="C45" s="44">
        <f>SUM(C40:C44)+C46</f>
        <v>50729665.45999999</v>
      </c>
      <c r="D45" s="44">
        <f>SUM(D40:D44)+D46</f>
        <v>47337231.45</v>
      </c>
      <c r="E45" s="49">
        <f>D45/Tabl_1!O21%</f>
        <v>16.717199888079602</v>
      </c>
      <c r="F45" s="42" t="s">
        <v>55</v>
      </c>
      <c r="G45" s="35"/>
    </row>
    <row r="46" spans="1:7" s="36" customFormat="1" ht="76.5">
      <c r="A46" s="44">
        <v>26168373.31</v>
      </c>
      <c r="B46" s="44">
        <v>26004175.49</v>
      </c>
      <c r="C46" s="44">
        <v>26004175.49</v>
      </c>
      <c r="D46" s="44">
        <v>22611741.48</v>
      </c>
      <c r="E46" s="82" t="s">
        <v>80</v>
      </c>
      <c r="F46" s="42" t="s">
        <v>56</v>
      </c>
      <c r="G46" s="35"/>
    </row>
    <row r="47" spans="1:7" s="36" customFormat="1" ht="15" customHeight="1">
      <c r="A47" s="47"/>
      <c r="B47" s="47"/>
      <c r="C47" s="47"/>
      <c r="D47" s="47"/>
      <c r="E47" s="17"/>
      <c r="F47" s="47" t="s">
        <v>47</v>
      </c>
      <c r="G47" s="35"/>
    </row>
    <row r="48" spans="1:7" s="36" customFormat="1" ht="15" customHeight="1">
      <c r="A48" s="44">
        <v>0</v>
      </c>
      <c r="B48" s="44">
        <v>0</v>
      </c>
      <c r="C48" s="44">
        <v>0</v>
      </c>
      <c r="D48" s="44">
        <v>0</v>
      </c>
      <c r="E48" s="82" t="s">
        <v>80</v>
      </c>
      <c r="F48" s="42" t="s">
        <v>58</v>
      </c>
      <c r="G48" s="35"/>
    </row>
    <row r="49" spans="1:7" s="36" customFormat="1" ht="15" customHeight="1">
      <c r="A49" s="44">
        <v>0</v>
      </c>
      <c r="B49" s="44">
        <v>0</v>
      </c>
      <c r="C49" s="44">
        <v>0</v>
      </c>
      <c r="D49" s="44">
        <v>0</v>
      </c>
      <c r="E49" s="82" t="s">
        <v>80</v>
      </c>
      <c r="F49" s="42" t="s">
        <v>59</v>
      </c>
      <c r="G49" s="35"/>
    </row>
    <row r="50" spans="1:7" s="36" customFormat="1" ht="15" customHeight="1">
      <c r="A50" s="44">
        <v>0</v>
      </c>
      <c r="B50" s="44">
        <v>0</v>
      </c>
      <c r="C50" s="44">
        <v>0</v>
      </c>
      <c r="D50" s="44">
        <v>0</v>
      </c>
      <c r="E50" s="82" t="s">
        <v>80</v>
      </c>
      <c r="F50" s="42" t="s">
        <v>60</v>
      </c>
      <c r="G50" s="35"/>
    </row>
    <row r="51" spans="1:7" s="36" customFormat="1" ht="15" customHeight="1">
      <c r="A51" s="44">
        <v>0</v>
      </c>
      <c r="B51" s="44">
        <v>0</v>
      </c>
      <c r="C51" s="44">
        <v>0</v>
      </c>
      <c r="D51" s="44">
        <v>0</v>
      </c>
      <c r="E51" s="82" t="s">
        <v>80</v>
      </c>
      <c r="F51" s="42" t="s">
        <v>62</v>
      </c>
      <c r="G51" s="35"/>
    </row>
    <row r="52" spans="1:7" s="36" customFormat="1" ht="15" customHeight="1">
      <c r="A52" s="44">
        <v>0</v>
      </c>
      <c r="B52" s="44">
        <v>0</v>
      </c>
      <c r="C52" s="44">
        <v>0</v>
      </c>
      <c r="D52" s="44">
        <v>0</v>
      </c>
      <c r="E52" s="82" t="s">
        <v>80</v>
      </c>
      <c r="F52" s="42" t="s">
        <v>61</v>
      </c>
      <c r="G52" s="35"/>
    </row>
    <row r="53" spans="1:7" s="36" customFormat="1" ht="15" customHeight="1">
      <c r="A53" s="44">
        <f>A52+A51+A50+A49+A48+A54</f>
        <v>84546995.23</v>
      </c>
      <c r="B53" s="44">
        <f>B52+B51+B50+B49+B48+B54</f>
        <v>84458343.58</v>
      </c>
      <c r="C53" s="44">
        <f>C52+C51+C50+C49+C48+C54</f>
        <v>84458343.58</v>
      </c>
      <c r="D53" s="44">
        <f>D52+D51+D50+D49+D48+D54</f>
        <v>71789591.87</v>
      </c>
      <c r="E53" s="25">
        <f>D53/Tabl_1!O22%</f>
        <v>89.77771059242065</v>
      </c>
      <c r="F53" s="42" t="s">
        <v>55</v>
      </c>
      <c r="G53" s="35"/>
    </row>
    <row r="54" spans="1:7" s="36" customFormat="1" ht="76.5">
      <c r="A54" s="156">
        <v>84546995.23</v>
      </c>
      <c r="B54" s="156">
        <v>84458343.58</v>
      </c>
      <c r="C54" s="156">
        <v>84458343.58</v>
      </c>
      <c r="D54" s="156">
        <v>71789591.87</v>
      </c>
      <c r="E54" s="82" t="s">
        <v>80</v>
      </c>
      <c r="F54" s="42" t="s">
        <v>56</v>
      </c>
      <c r="G54" s="35"/>
    </row>
    <row r="55" spans="1:7" s="36" customFormat="1" ht="15" customHeight="1">
      <c r="A55" s="47"/>
      <c r="B55" s="47"/>
      <c r="C55" s="47"/>
      <c r="D55" s="47"/>
      <c r="E55" s="17"/>
      <c r="F55" s="47" t="s">
        <v>25</v>
      </c>
      <c r="G55" s="35"/>
    </row>
    <row r="56" spans="1:7" s="36" customFormat="1" ht="15" customHeight="1">
      <c r="A56" s="44">
        <f aca="true" t="shared" si="0" ref="A56:D57">A8+A16+A24+A32+A40+A48</f>
        <v>3205688127.93</v>
      </c>
      <c r="B56" s="44">
        <f t="shared" si="0"/>
        <v>2824858948.8</v>
      </c>
      <c r="C56" s="44">
        <f t="shared" si="0"/>
        <v>2413004549.92</v>
      </c>
      <c r="D56" s="44">
        <f t="shared" si="0"/>
        <v>2296326526.5400004</v>
      </c>
      <c r="E56" s="82" t="s">
        <v>80</v>
      </c>
      <c r="F56" s="42" t="s">
        <v>58</v>
      </c>
      <c r="G56" s="35"/>
    </row>
    <row r="57" spans="1:7" s="36" customFormat="1" ht="15" customHeight="1">
      <c r="A57" s="44">
        <f t="shared" si="0"/>
        <v>2903214726.11</v>
      </c>
      <c r="B57" s="44">
        <f t="shared" si="0"/>
        <v>2587458705.2700005</v>
      </c>
      <c r="C57" s="44">
        <f t="shared" si="0"/>
        <v>2025883172.07</v>
      </c>
      <c r="D57" s="44">
        <f t="shared" si="0"/>
        <v>1921761114.54</v>
      </c>
      <c r="E57" s="82" t="s">
        <v>80</v>
      </c>
      <c r="F57" s="42" t="s">
        <v>59</v>
      </c>
      <c r="G57" s="35"/>
    </row>
    <row r="58" spans="1:7" s="36" customFormat="1" ht="15" customHeight="1">
      <c r="A58" s="44">
        <f>A10+A18+A26+A34+A50+A42</f>
        <v>1969124562.78</v>
      </c>
      <c r="B58" s="44">
        <f>B10+B18+B26+B34+B50+B42</f>
        <v>1734334945.9399998</v>
      </c>
      <c r="C58" s="44">
        <f>C10+C18+C26+C34+C50+C42</f>
        <v>1377244448.1599998</v>
      </c>
      <c r="D58" s="44">
        <f>D10+D18+D26+D34+D50+D42</f>
        <v>1310758992.8</v>
      </c>
      <c r="E58" s="82" t="s">
        <v>80</v>
      </c>
      <c r="F58" s="42" t="s">
        <v>60</v>
      </c>
      <c r="G58" s="35"/>
    </row>
    <row r="59" spans="1:7" s="36" customFormat="1" ht="15" customHeight="1">
      <c r="A59" s="44">
        <f>A11+A19+A27+A35+A43+A51</f>
        <v>1450601886.35</v>
      </c>
      <c r="B59" s="44">
        <f>B11+B19+B27+B35+B43+B51</f>
        <v>1268628869.03</v>
      </c>
      <c r="C59" s="44">
        <f>C11+C19+C27+C35+C43+C51</f>
        <v>1108741849.5000002</v>
      </c>
      <c r="D59" s="44">
        <f>D11+D19+D27+D35+D43+D51</f>
        <v>1043484038.4100001</v>
      </c>
      <c r="E59" s="82" t="s">
        <v>80</v>
      </c>
      <c r="F59" s="42" t="s">
        <v>62</v>
      </c>
      <c r="G59" s="35"/>
    </row>
    <row r="60" spans="1:7" s="36" customFormat="1" ht="15" customHeight="1">
      <c r="A60" s="44">
        <f>A12+A20+A28+A36+A52+A44</f>
        <v>1524161333.3600001</v>
      </c>
      <c r="B60" s="44">
        <f>B12+B20+B28+B36+B52+B44</f>
        <v>1259950648.9299998</v>
      </c>
      <c r="C60" s="44">
        <f>C12+C20+C28+C36+C52+C44</f>
        <v>1016738437.9399999</v>
      </c>
      <c r="D60" s="44">
        <f>D12+D20+D28+D36+D52+D44</f>
        <v>960171273.89</v>
      </c>
      <c r="E60" s="82" t="s">
        <v>80</v>
      </c>
      <c r="F60" s="42" t="s">
        <v>61</v>
      </c>
      <c r="G60" s="35"/>
    </row>
    <row r="61" spans="1:7" s="36" customFormat="1" ht="15" customHeight="1">
      <c r="A61" s="44">
        <f>A60+A59+A58+A57+A56+A62</f>
        <v>11538859346.2</v>
      </c>
      <c r="B61" s="44">
        <f>B60+B59+B58+B57+B56+B62</f>
        <v>10156442438.140001</v>
      </c>
      <c r="C61" s="44">
        <f>C60+C59+C58+C57+C56+C62</f>
        <v>8412837509.690001</v>
      </c>
      <c r="D61" s="44">
        <f>D60+D59+D58+D57+D56+D62</f>
        <v>7935387795</v>
      </c>
      <c r="E61" s="49">
        <f>D61/Tabl_1!O23%</f>
        <v>79.80425945470725</v>
      </c>
      <c r="F61" s="42" t="s">
        <v>55</v>
      </c>
      <c r="G61" s="35"/>
    </row>
    <row r="62" spans="1:7" s="36" customFormat="1" ht="76.5">
      <c r="A62" s="44">
        <f>A14+A22+A30+A38+A46+A54</f>
        <v>486068709.67</v>
      </c>
      <c r="B62" s="44">
        <f>B14+B22+B30+B38+B46+B54</f>
        <v>481210320.17</v>
      </c>
      <c r="C62" s="44">
        <f>C14+C22+C30+C38+C46+C54</f>
        <v>471225052.09999996</v>
      </c>
      <c r="D62" s="44">
        <f>D14+D22+D30+D38+D46+D54</f>
        <v>402885848.82000005</v>
      </c>
      <c r="E62" s="82" t="s">
        <v>80</v>
      </c>
      <c r="F62" s="42" t="s">
        <v>56</v>
      </c>
      <c r="G62" s="35"/>
    </row>
    <row r="63" spans="1:6" ht="12.75">
      <c r="A63" s="193" t="s">
        <v>101</v>
      </c>
      <c r="B63" s="193"/>
      <c r="C63" s="193"/>
      <c r="D63" s="193"/>
      <c r="E63" s="193"/>
      <c r="F63" s="193"/>
    </row>
    <row r="64" spans="1:6" ht="33.75" customHeight="1">
      <c r="A64" s="190" t="s">
        <v>65</v>
      </c>
      <c r="B64" s="191"/>
      <c r="C64" s="191"/>
      <c r="D64" s="191"/>
      <c r="E64" s="191"/>
      <c r="F64" s="191"/>
    </row>
    <row r="65" ht="12.75">
      <c r="A65" s="14" t="s">
        <v>102</v>
      </c>
    </row>
    <row r="67" spans="1:4" ht="12.75">
      <c r="A67" s="112"/>
      <c r="B67" s="112"/>
      <c r="C67" s="112"/>
      <c r="D67" s="112"/>
    </row>
    <row r="68" spans="1:4" ht="12.75">
      <c r="A68" s="113"/>
      <c r="B68" s="113"/>
      <c r="C68" s="113"/>
      <c r="D68" s="113"/>
    </row>
    <row r="69" spans="1:4" ht="12.75">
      <c r="A69" s="114"/>
      <c r="B69" s="114"/>
      <c r="C69" s="114"/>
      <c r="D69" s="114"/>
    </row>
    <row r="71" spans="1:4" ht="12.75">
      <c r="A71" s="52"/>
      <c r="B71" s="52"/>
      <c r="C71" s="52"/>
      <c r="D71" s="52"/>
    </row>
  </sheetData>
  <sheetProtection/>
  <mergeCells count="9">
    <mergeCell ref="A64:F64"/>
    <mergeCell ref="A3:E3"/>
    <mergeCell ref="F3:F5"/>
    <mergeCell ref="A4:A5"/>
    <mergeCell ref="B4:B5"/>
    <mergeCell ref="C4:C5"/>
    <mergeCell ref="D4:D5"/>
    <mergeCell ref="E4:E5"/>
    <mergeCell ref="A63:F63"/>
  </mergeCells>
  <hyperlinks>
    <hyperlink ref="B4" location="_ftn1" display="_ftn1"/>
    <hyperlink ref="D4" location="_ftn2" display="_ftn2"/>
    <hyperlink ref="E4" location="_ftn3" display="_ftn3"/>
    <hyperlink ref="A63" location="_ftnref1" display="_ftnref1"/>
    <hyperlink ref="A64" location="_ftnref2" display="_ftnref2"/>
    <hyperlink ref="A65" location="_ftnref3" display="_ftnref3"/>
  </hyperlink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scale="66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2" width="19.8515625" style="0" customWidth="1"/>
    <col min="3" max="3" width="20.00390625" style="0" customWidth="1"/>
    <col min="4" max="4" width="19.8515625" style="0" customWidth="1"/>
    <col min="5" max="5" width="16.00390625" style="0" customWidth="1"/>
    <col min="6" max="6" width="19.57421875" style="0" customWidth="1"/>
    <col min="7" max="7" width="22.00390625" style="0" customWidth="1"/>
    <col min="8" max="16" width="17.57421875" style="0" customWidth="1"/>
  </cols>
  <sheetData>
    <row r="2" spans="1:4" ht="48" customHeight="1">
      <c r="A2" s="194" t="s">
        <v>81</v>
      </c>
      <c r="B2" s="194"/>
      <c r="C2" s="194"/>
      <c r="D2" s="194"/>
    </row>
    <row r="4" spans="1:4" ht="34.5" customHeight="1">
      <c r="A4" s="196" t="s">
        <v>67</v>
      </c>
      <c r="B4" s="196" t="s">
        <v>69</v>
      </c>
      <c r="C4" s="196"/>
      <c r="D4" s="196" t="s">
        <v>70</v>
      </c>
    </row>
    <row r="5" spans="1:14" ht="69" customHeight="1">
      <c r="A5" s="196"/>
      <c r="B5" s="17" t="s">
        <v>83</v>
      </c>
      <c r="C5" s="17" t="s">
        <v>84</v>
      </c>
      <c r="D5" s="196"/>
      <c r="M5" s="70"/>
      <c r="N5" s="70">
        <v>565443487.17</v>
      </c>
    </row>
    <row r="6" spans="1:16" ht="12.75">
      <c r="A6" s="17" t="s">
        <v>12</v>
      </c>
      <c r="B6" s="17" t="s">
        <v>13</v>
      </c>
      <c r="C6" s="17" t="s">
        <v>14</v>
      </c>
      <c r="D6" s="17" t="s">
        <v>15</v>
      </c>
      <c r="F6" s="104"/>
      <c r="I6" s="70"/>
      <c r="J6" s="70"/>
      <c r="K6" s="70"/>
      <c r="M6" s="70"/>
      <c r="N6" s="70">
        <v>1105622.86</v>
      </c>
      <c r="O6" s="70">
        <v>3800152.92</v>
      </c>
      <c r="P6" s="70">
        <v>915876.25</v>
      </c>
    </row>
    <row r="7" spans="1:16" ht="26.25" customHeight="1">
      <c r="A7" s="19" t="s">
        <v>42</v>
      </c>
      <c r="B7" s="136">
        <v>959458059.98</v>
      </c>
      <c r="C7" s="30"/>
      <c r="D7" s="30"/>
      <c r="F7" s="18"/>
      <c r="G7" s="104"/>
      <c r="I7" s="70"/>
      <c r="J7" s="70"/>
      <c r="K7" s="70"/>
      <c r="M7" s="70"/>
      <c r="N7" s="70">
        <v>166018478.14</v>
      </c>
      <c r="O7" s="70">
        <v>647903489.97</v>
      </c>
      <c r="P7" s="70">
        <v>153509285.82</v>
      </c>
    </row>
    <row r="8" spans="1:16" ht="26.25" customHeight="1">
      <c r="A8" s="19" t="s">
        <v>43</v>
      </c>
      <c r="B8" s="136">
        <v>65315773.69</v>
      </c>
      <c r="C8" s="30"/>
      <c r="D8" s="30"/>
      <c r="F8" s="18"/>
      <c r="G8" s="104"/>
      <c r="I8" s="70"/>
      <c r="J8" s="70"/>
      <c r="K8" s="70"/>
      <c r="M8" s="70"/>
      <c r="N8" s="70">
        <v>493683737.88</v>
      </c>
      <c r="O8" s="70">
        <v>1482329994.79</v>
      </c>
      <c r="P8" s="70">
        <v>354875815.87</v>
      </c>
    </row>
    <row r="9" spans="1:16" ht="26.25" customHeight="1">
      <c r="A9" s="19" t="s">
        <v>44</v>
      </c>
      <c r="B9" s="136">
        <v>374213426.28</v>
      </c>
      <c r="C9" s="30"/>
      <c r="D9" s="30"/>
      <c r="F9" s="18"/>
      <c r="G9" s="132"/>
      <c r="I9" s="70"/>
      <c r="J9" s="70"/>
      <c r="K9" s="70"/>
      <c r="M9" s="70"/>
      <c r="N9" s="70">
        <v>5568847.36</v>
      </c>
      <c r="O9" s="70">
        <v>19799038.58</v>
      </c>
      <c r="P9" s="70">
        <v>4768687.82</v>
      </c>
    </row>
    <row r="10" spans="1:14" ht="26.25" customHeight="1">
      <c r="A10" s="19" t="s">
        <v>45</v>
      </c>
      <c r="B10" s="136">
        <v>852044012.78</v>
      </c>
      <c r="C10" s="30"/>
      <c r="D10" s="30"/>
      <c r="F10" s="18"/>
      <c r="G10" s="104"/>
      <c r="I10" s="70"/>
      <c r="J10" s="70"/>
      <c r="K10" s="70"/>
      <c r="M10" s="70"/>
      <c r="N10" s="70">
        <v>17808826.94</v>
      </c>
    </row>
    <row r="11" spans="1:7" ht="26.25" customHeight="1">
      <c r="A11" s="19" t="s">
        <v>46</v>
      </c>
      <c r="B11" s="136">
        <v>10438543.52</v>
      </c>
      <c r="C11" s="30"/>
      <c r="D11" s="30"/>
      <c r="F11" s="18"/>
      <c r="G11" s="104"/>
    </row>
    <row r="12" spans="1:7" ht="26.25" customHeight="1">
      <c r="A12" s="19" t="s">
        <v>47</v>
      </c>
      <c r="B12" s="136">
        <v>20223464.22</v>
      </c>
      <c r="C12" s="30"/>
      <c r="D12" s="30"/>
      <c r="F12" s="18"/>
      <c r="G12" s="114"/>
    </row>
    <row r="13" spans="1:7" s="18" customFormat="1" ht="26.25" customHeight="1">
      <c r="A13" s="24" t="s">
        <v>68</v>
      </c>
      <c r="B13" s="115">
        <f>SUM(B7:B12)</f>
        <v>2281693280.47</v>
      </c>
      <c r="C13" s="115">
        <v>1912227672.8199995</v>
      </c>
      <c r="D13" s="115">
        <v>1876367803.76</v>
      </c>
      <c r="G13" s="133"/>
    </row>
    <row r="14" spans="1:7" s="18" customFormat="1" ht="42" customHeight="1">
      <c r="A14" s="195" t="s">
        <v>93</v>
      </c>
      <c r="B14" s="195"/>
      <c r="C14" s="195"/>
      <c r="D14" s="195"/>
      <c r="F14" s="134"/>
      <c r="G14" s="135"/>
    </row>
    <row r="15" spans="1:6" ht="12.75">
      <c r="A15" s="94"/>
      <c r="E15" s="18"/>
      <c r="F15" s="72"/>
    </row>
    <row r="16" spans="2:6" ht="12.75">
      <c r="B16" s="70"/>
      <c r="C16" s="70"/>
      <c r="D16" s="70"/>
      <c r="E16" s="18"/>
      <c r="F16" s="72"/>
    </row>
    <row r="17" spans="4:6" ht="12.75">
      <c r="D17" s="69"/>
      <c r="E17" s="18"/>
      <c r="F17" s="72"/>
    </row>
    <row r="18" spans="2:6" ht="12.75">
      <c r="B18" s="70"/>
      <c r="D18" s="54"/>
      <c r="E18" s="18"/>
      <c r="F18" s="72"/>
    </row>
    <row r="19" spans="3:6" ht="12.75">
      <c r="C19" s="125"/>
      <c r="D19" s="53"/>
      <c r="E19" s="18"/>
      <c r="F19" s="72"/>
    </row>
    <row r="20" spans="2:6" ht="12.75">
      <c r="B20" s="71"/>
      <c r="E20" s="18"/>
      <c r="F20" s="72"/>
    </row>
    <row r="21" spans="3:6" ht="12.75">
      <c r="C21" s="70"/>
      <c r="E21" s="18"/>
      <c r="F21" s="72"/>
    </row>
    <row r="22" ht="12.75">
      <c r="E22" s="18"/>
    </row>
    <row r="24" ht="12.75">
      <c r="C24" s="105"/>
    </row>
    <row r="25" ht="12.75">
      <c r="D25" s="73"/>
    </row>
  </sheetData>
  <sheetProtection/>
  <mergeCells count="5">
    <mergeCell ref="A2:D2"/>
    <mergeCell ref="A14:D14"/>
    <mergeCell ref="A4:A5"/>
    <mergeCell ref="B4:C4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Jaroslaw_Walczak</dc:creator>
  <cp:keywords/>
  <dc:description/>
  <cp:lastModifiedBy>Anna Jaworska</cp:lastModifiedBy>
  <cp:lastPrinted>2015-09-10T09:19:15Z</cp:lastPrinted>
  <dcterms:created xsi:type="dcterms:W3CDTF">2009-07-10T07:26:30Z</dcterms:created>
  <dcterms:modified xsi:type="dcterms:W3CDTF">2015-09-10T09:47:46Z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